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C:\Users\ppenaherrera\Desktop\Tickets CRM\"/>
    </mc:Choice>
  </mc:AlternateContent>
  <xr:revisionPtr revIDLastSave="0" documentId="8_{991842EB-5CDD-4AE8-8CDA-800F122B4F42}" xr6:coauthVersionLast="47" xr6:coauthVersionMax="47" xr10:uidLastSave="{00000000-0000-0000-0000-000000000000}"/>
  <bookViews>
    <workbookView xWindow="-120" yWindow="-120" windowWidth="20730" windowHeight="11160" xr2:uid="{E2E67ED4-1AB4-4CA6-9C0E-BCA851C1791B}"/>
  </bookViews>
  <sheets>
    <sheet name="Reporte Julio" sheetId="13" r:id="rId1"/>
    <sheet name="Indicadores" sheetId="18" r:id="rId2"/>
    <sheet name="Propuesta" sheetId="10" r:id="rId3"/>
    <sheet name="Hoja1" sheetId="1" r:id="rId4"/>
  </sheets>
  <definedNames>
    <definedName name="crm">Hoja1!#REF!</definedName>
  </definedNames>
  <calcPr calcId="191029"/>
  <pivotCaches>
    <pivotCache cacheId="0" r:id="rId5"/>
    <pivotCache cacheId="1" r:id="rId6"/>
  </pivotCaches>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 i="1" l="1"/>
  <c r="P16" i="1"/>
  <c r="Q15" i="1"/>
  <c r="P15" i="1"/>
  <c r="Q14" i="1"/>
  <c r="P14" i="1"/>
  <c r="Q12" i="1"/>
  <c r="P12" i="1"/>
  <c r="Q11" i="1"/>
  <c r="P11" i="1"/>
  <c r="Q10" i="1"/>
  <c r="P10" i="1"/>
  <c r="P9" i="1"/>
  <c r="Q7" i="1"/>
  <c r="P7" i="1"/>
  <c r="Q6" i="1"/>
  <c r="P6" i="1"/>
  <c r="Q5" i="1"/>
  <c r="P5" i="1"/>
  <c r="Q4" i="1"/>
  <c r="P4" i="1"/>
  <c r="Q10" i="13"/>
  <c r="Q11" i="13"/>
  <c r="Q12" i="13"/>
  <c r="Q14" i="13"/>
  <c r="Q15" i="13"/>
  <c r="Q16" i="13"/>
  <c r="Q5" i="13"/>
  <c r="Q6" i="13"/>
  <c r="Q7" i="13"/>
  <c r="P10" i="13"/>
  <c r="P11" i="13"/>
  <c r="P12" i="13"/>
  <c r="P4" i="13"/>
  <c r="P14" i="13"/>
  <c r="P5" i="13"/>
  <c r="P6" i="13"/>
  <c r="P7" i="13"/>
  <c r="P9" i="13"/>
  <c r="R9" i="13" s="1"/>
  <c r="P15" i="13"/>
  <c r="P16" i="13"/>
  <c r="Q4" i="13"/>
  <c r="R4" i="13" l="1"/>
  <c r="R5" i="13" l="1"/>
  <c r="R7" i="13"/>
  <c r="R6" i="13"/>
</calcChain>
</file>

<file path=xl/sharedStrings.xml><?xml version="1.0" encoding="utf-8"?>
<sst xmlns="http://schemas.openxmlformats.org/spreadsheetml/2006/main" count="385" uniqueCount="88">
  <si>
    <r>
      <rPr>
        <b/>
        <sz val="11"/>
        <color rgb="FFFFFFFF"/>
        <rFont val="Calibri"/>
        <family val="1"/>
      </rPr>
      <t>Periodo</t>
    </r>
  </si>
  <si>
    <r>
      <rPr>
        <b/>
        <sz val="11"/>
        <color rgb="FFFFFFFF"/>
        <rFont val="Calibri"/>
        <family val="1"/>
      </rPr>
      <t>Fecha</t>
    </r>
  </si>
  <si>
    <r>
      <rPr>
        <b/>
        <sz val="11"/>
        <color rgb="FFFFFFFF"/>
        <rFont val="Calibri"/>
        <family val="1"/>
      </rPr>
      <t>Descripción</t>
    </r>
  </si>
  <si>
    <r>
      <rPr>
        <b/>
        <sz val="11"/>
        <color rgb="FFFFFFFF"/>
        <rFont val="Calibri"/>
        <family val="1"/>
      </rPr>
      <t>Tipo</t>
    </r>
  </si>
  <si>
    <r>
      <rPr>
        <b/>
        <sz val="11"/>
        <color rgb="FFFFFFFF"/>
        <rFont val="Calibri"/>
        <family val="1"/>
      </rPr>
      <t>Estado</t>
    </r>
  </si>
  <si>
    <r>
      <rPr>
        <b/>
        <sz val="11"/>
        <color rgb="FFFFFFFF"/>
        <rFont val="Calibri"/>
        <family val="1"/>
      </rPr>
      <t>Horas</t>
    </r>
  </si>
  <si>
    <r>
      <rPr>
        <sz val="11"/>
        <rFont val="Calibri"/>
        <family val="1"/>
      </rPr>
      <t>Marzo</t>
    </r>
  </si>
  <si>
    <r>
      <rPr>
        <sz val="11"/>
        <rFont val="Calibri"/>
        <family val="1"/>
      </rPr>
      <t>Modificaciones al CRM consejero</t>
    </r>
  </si>
  <si>
    <r>
      <rPr>
        <sz val="11"/>
        <rFont val="Calibri"/>
        <family val="1"/>
      </rPr>
      <t>Atendido</t>
    </r>
  </si>
  <si>
    <t>Incidencia</t>
  </si>
  <si>
    <t>Atendido</t>
  </si>
  <si>
    <t>-</t>
  </si>
  <si>
    <t>Código</t>
  </si>
  <si>
    <t>Estado</t>
  </si>
  <si>
    <t>Requerimiento</t>
  </si>
  <si>
    <t>Descripción</t>
  </si>
  <si>
    <t xml:space="preserve">Prioridad </t>
  </si>
  <si>
    <t>Mes</t>
  </si>
  <si>
    <t>Categoría o tipo</t>
  </si>
  <si>
    <t>Reportado por</t>
  </si>
  <si>
    <t>Actual</t>
  </si>
  <si>
    <t>Propuesta</t>
  </si>
  <si>
    <t>Hora de ingreso</t>
  </si>
  <si>
    <t xml:space="preserve">Fecha de resolución </t>
  </si>
  <si>
    <t xml:space="preserve">Hora de resolución </t>
  </si>
  <si>
    <t>Normal</t>
  </si>
  <si>
    <t>Alfredo Ponce</t>
  </si>
  <si>
    <t>19:04:00 p.m.</t>
  </si>
  <si>
    <t>15:34:00 p.m.</t>
  </si>
  <si>
    <t>Modulo</t>
  </si>
  <si>
    <t xml:space="preserve">Fecha de ingreso </t>
  </si>
  <si>
    <t>Supervisor</t>
  </si>
  <si>
    <t>Julio</t>
  </si>
  <si>
    <t>CRM Ventas - Supervisor</t>
  </si>
  <si>
    <t>CRM Ventas - Consejero</t>
  </si>
  <si>
    <t>Validación de datos</t>
  </si>
  <si>
    <t>Envío no exitoso</t>
  </si>
  <si>
    <t>Monto referencial obligatorio</t>
  </si>
  <si>
    <t>Problemas al enviar el rechazo al CRM</t>
  </si>
  <si>
    <t>Urgente</t>
  </si>
  <si>
    <t>Alta</t>
  </si>
  <si>
    <t>Luis Rojas</t>
  </si>
  <si>
    <t>13:03:00 p.m.</t>
  </si>
  <si>
    <t>17:56:00 p.m.</t>
  </si>
  <si>
    <t>17:23:00 p.m.</t>
  </si>
  <si>
    <t>Fecha Ingreso</t>
  </si>
  <si>
    <t>Fecha Resolución</t>
  </si>
  <si>
    <t>Detalle</t>
  </si>
  <si>
    <t xml:space="preserve">Detalle </t>
  </si>
  <si>
    <t>Al rechazar la oportunidad 20220710 - CENTENO HUIZA MONICA EDITH en SG5 se obtiene el siguiente mensaje: (3) PROBLEMAS AL ENVIAR EL RECHAZO AL CRM {"MESSAGE"."AN ERROR HAS OCURRED."}).</t>
  </si>
  <si>
    <t>En el CRM ventas, módulo consejero (web), el campo "Envía contrato al correo" debería ser un campo de llenado obligatorio, pero se permite pasar a B-Segunda sin elegir una alternativa de la lista. Se solicita que al momento de hacer el pase a B-Segunda, el sistema valide que este campo cuente con una opción elegida por el usuario.</t>
  </si>
  <si>
    <t>Se dio cierre a la oportunidad 20220718 - FERNANDEZ ORELLANA ELIZABETH MARCELA y no muestra el mensaje de éxito. Tampoco pasa a SG5</t>
  </si>
  <si>
    <t>Se encontraron dos oportunidades con monto referencial 0 que permitieron cambiar a fase Cerrado validado. Estas son: 20220718 - FERNANDEZ ORELLANA ELIZABETH MARCELA</t>
  </si>
  <si>
    <t>Falla funcional simple</t>
  </si>
  <si>
    <t>Plazos</t>
  </si>
  <si>
    <t>En plazo</t>
  </si>
  <si>
    <t>Fuera de plazo</t>
  </si>
  <si>
    <t>Horas totales</t>
  </si>
  <si>
    <t>Horas Hábiles</t>
  </si>
  <si>
    <t>Agosto</t>
  </si>
  <si>
    <t>Sede origen errado</t>
  </si>
  <si>
    <t>Error en una opciones de derecho de uso</t>
  </si>
  <si>
    <t>Almacenamiento del código de espacio en mayúsculas</t>
  </si>
  <si>
    <t>Desfase de las horas entre la interfaz y la BD</t>
  </si>
  <si>
    <t xml:space="preserve">Fecha de creación </t>
  </si>
  <si>
    <t>Reservas y agendas NO GRABA</t>
  </si>
  <si>
    <t>Envío oportundad - Carnet extranjería</t>
  </si>
  <si>
    <t>Grabiel Palacios</t>
  </si>
  <si>
    <t>Abierto</t>
  </si>
  <si>
    <t>14:13:00 p.m.</t>
  </si>
  <si>
    <t>Al enviar la oportunidad 20220829 - LOPEZ SULBARAN ANGEL GABRIEL , se obtiene el siguiente mensaje: Fracaso: {"codigo":"0003","descripcion":"Las variables ingresadas son incorrectas","mensaje":{"tipo_documento":"El campo es obligatorio","numero_documento":"El campo solo debe contener 8 caracteres"}}
No logrando enviar la oportunidad a SG5</t>
  </si>
  <si>
    <t>Usuarios reportan que no pueden grabar registro de reservas y agendas</t>
  </si>
  <si>
    <t>Oportunidad 20220816 - NEYRA NEYRA VICTOR PERCY no tiene fecha de creación. Esto impide cambiar a fase C Primera</t>
  </si>
  <si>
    <t>Se identificó un problema en el registro de movimientos de la oportunidad con la agenda.</t>
  </si>
  <si>
    <t>En el módulo consejero, el código del espacio debe ser un campo que permita solo mayúsculas. Si el campo es tipeado en minúsculas, el sistema lo cambia automáticamente a mayúsculas, lo cual esta bien. Sin embargo, si en vez de digitar, el usuario pega (CTRL+V) de otra fuente, el sistema no realiza el cambio a mayúsculas y luego, cuando la oportunidad viaja a SG5 termina generando un error en el contrato.</t>
  </si>
  <si>
    <t>Oportunidad de sede San Antonio figura como Cañete</t>
  </si>
  <si>
    <t>Al registrar nuevo tipo de servicio de uso en el SG5 y guardarlo para que se mandé al CRM, este no refleja los cambios agregados. En este caso se agregó un "Derecho de uso perpetuo sepultura simple zona B" en la sede CHiclayo.</t>
  </si>
  <si>
    <t>Cuenta de Modulo</t>
  </si>
  <si>
    <t>Tipo de Fallas</t>
  </si>
  <si>
    <t>Etiquetas de fila</t>
  </si>
  <si>
    <t>Cuenta de Código</t>
  </si>
  <si>
    <t>Total general</t>
  </si>
  <si>
    <t>Etiquetas de columna</t>
  </si>
  <si>
    <t>En atención</t>
  </si>
  <si>
    <t>Error en el registro de correo</t>
  </si>
  <si>
    <t>Break</t>
  </si>
  <si>
    <t>Oportunidad 20220803 - Carazas Huaman Hermitaño no tiene fecha de creación. Esto impide cambiar a fase C Primera</t>
  </si>
  <si>
    <t>Se tiene un error con los correos registrados de las oportunidades, son correos correctos pero al momento de mandar las oportunidades estas no pasan y reportan un error en el formato de la direccion de correo.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</si>
</sst>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0" x14ac:knownFonts="1">
    <font>
      <sz val="11"/>
      <color theme="1"/>
      <name val="Calibri"/>
      <family val="2"/>
      <scheme val="minor"/>
    </font>
    <font>
      <b/>
      <sz val="11"/>
      <name val="Calibri"/>
      <family val="2"/>
    </font>
    <font>
      <b/>
      <sz val="11"/>
      <color rgb="FFFFFFFF"/>
      <name val="Calibri"/>
      <family val="1"/>
    </font>
    <font>
      <sz val="11"/>
      <name val="Calibri"/>
      <family val="2"/>
    </font>
    <font>
      <sz val="11"/>
      <name val="Calibri"/>
      <family val="1"/>
    </font>
    <font>
      <sz val="11"/>
      <color rgb="FF212121"/>
      <name val="Calibri"/>
      <family val="2"/>
    </font>
    <font>
      <sz val="11"/>
      <color rgb="FF000000"/>
      <name val="Calibri"/>
      <family val="2"/>
    </font>
    <font>
      <sz val="8"/>
      <name val="Calibri"/>
      <family val="2"/>
      <scheme val="minor"/>
    </font>
    <font>
      <sz val="11"/>
      <name val="Calibri"/>
      <family val="2"/>
    </font>
    <font>
      <sz val="9"/>
      <color rgb="FF222222"/>
      <name val="Arial"/>
      <family val="2"/>
    </font>
  </fonts>
  <fills count="7">
    <fill>
      <patternFill patternType="none"/>
    </fill>
    <fill>
      <patternFill patternType="gray125"/>
    </fill>
    <fill>
      <patternFill patternType="solid">
        <fgColor rgb="FF4471C4"/>
      </patternFill>
    </fill>
    <fill>
      <patternFill patternType="solid">
        <fgColor rgb="FFD9E0F1"/>
      </patternFill>
    </fill>
    <fill>
      <patternFill patternType="solid">
        <fgColor rgb="FF92D050"/>
        <bgColor indexed="64"/>
      </patternFill>
    </fill>
    <fill>
      <patternFill patternType="solid">
        <fgColor theme="4" tint="0.79998168889431442"/>
        <bgColor theme="4" tint="0.79998168889431442"/>
      </patternFill>
    </fill>
    <fill>
      <patternFill patternType="solid">
        <fgColor rgb="FFFFFF00"/>
        <bgColor indexed="64"/>
      </patternFill>
    </fill>
  </fills>
  <borders count="6">
    <border>
      <left/>
      <right/>
      <top/>
      <bottom/>
      <diagonal/>
    </border>
    <border>
      <left style="thin">
        <color rgb="FF8EA9DB"/>
      </left>
      <right/>
      <top style="thin">
        <color rgb="FF8EA9DB"/>
      </top>
      <bottom style="thin">
        <color rgb="FF8EA9DB"/>
      </bottom>
      <diagonal/>
    </border>
    <border>
      <left/>
      <right/>
      <top style="thin">
        <color rgb="FF8EA9DB"/>
      </top>
      <bottom style="thin">
        <color rgb="FF8EA9DB"/>
      </bottom>
      <diagonal/>
    </border>
    <border>
      <left/>
      <right style="thin">
        <color rgb="FF8EA9DB"/>
      </right>
      <top style="thin">
        <color rgb="FF8EA9DB"/>
      </top>
      <bottom style="thin">
        <color rgb="FF8EA9DB"/>
      </bottom>
      <diagonal/>
    </border>
    <border>
      <left style="thin">
        <color rgb="FF8EA9DB"/>
      </left>
      <right/>
      <top/>
      <bottom/>
      <diagonal/>
    </border>
    <border>
      <left/>
      <right/>
      <top style="thin">
        <color theme="4" tint="0.39997558519241921"/>
      </top>
      <bottom style="thin">
        <color theme="4" tint="0.39997558519241921"/>
      </bottom>
      <diagonal/>
    </border>
  </borders>
  <cellStyleXfs count="1">
    <xf numFmtId="0" fontId="0" fillId="0" borderId="0"/>
  </cellStyleXfs>
  <cellXfs count="46">
    <xf numFmtId="0" fontId="0" fillId="0" borderId="0" xfId="0"/>
    <xf numFmtId="0" fontId="3" fillId="3" borderId="1" xfId="0" applyFont="1" applyFill="1" applyBorder="1" applyAlignment="1">
      <alignment horizontal="center" vertical="top" wrapText="1"/>
    </xf>
    <xf numFmtId="0" fontId="3" fillId="3" borderId="2" xfId="0" applyFont="1" applyFill="1" applyBorder="1" applyAlignment="1">
      <alignment horizontal="left" vertical="top" wrapText="1"/>
    </xf>
    <xf numFmtId="0" fontId="3" fillId="3" borderId="2" xfId="0" applyFont="1" applyFill="1" applyBorder="1" applyAlignment="1">
      <alignment horizontal="center" vertical="top" wrapText="1"/>
    </xf>
    <xf numFmtId="1" fontId="6" fillId="3" borderId="3" xfId="0" applyNumberFormat="1" applyFont="1" applyFill="1" applyBorder="1" applyAlignment="1">
      <alignment horizontal="center" vertical="top" shrinkToFit="1"/>
    </xf>
    <xf numFmtId="0" fontId="0" fillId="0" borderId="0" xfId="0" applyAlignment="1">
      <alignment horizontal="center"/>
    </xf>
    <xf numFmtId="0" fontId="2"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vertical="center" wrapText="1"/>
    </xf>
    <xf numFmtId="16" fontId="5" fillId="3" borderId="2" xfId="0" applyNumberFormat="1" applyFont="1" applyFill="1" applyBorder="1" applyAlignment="1">
      <alignment horizontal="center" vertical="top" shrinkToFit="1"/>
    </xf>
    <xf numFmtId="0" fontId="3" fillId="3" borderId="2" xfId="0" applyFont="1" applyFill="1" applyBorder="1" applyAlignment="1">
      <alignment vertical="top" wrapText="1"/>
    </xf>
    <xf numFmtId="0" fontId="8" fillId="3" borderId="2" xfId="0" applyFont="1" applyFill="1" applyBorder="1" applyAlignment="1">
      <alignment horizontal="left" vertical="top"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1" fontId="6" fillId="3" borderId="3" xfId="0" applyNumberFormat="1" applyFont="1" applyFill="1" applyBorder="1" applyAlignment="1">
      <alignment horizontal="center" vertical="center" shrinkToFit="1"/>
    </xf>
    <xf numFmtId="0" fontId="8" fillId="3" borderId="2" xfId="0" applyFont="1" applyFill="1" applyBorder="1" applyAlignment="1">
      <alignment horizontal="center" vertical="center" wrapText="1"/>
    </xf>
    <xf numFmtId="0" fontId="0" fillId="0" borderId="0" xfId="0" applyAlignment="1">
      <alignment horizontal="center" vertical="center"/>
    </xf>
    <xf numFmtId="14" fontId="6" fillId="3" borderId="3" xfId="0" applyNumberFormat="1" applyFont="1" applyFill="1" applyBorder="1" applyAlignment="1">
      <alignment horizontal="center" vertical="center" shrinkToFit="1"/>
    </xf>
    <xf numFmtId="164" fontId="8" fillId="3" borderId="2"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0" borderId="0" xfId="0" applyAlignment="1">
      <alignment vertical="center"/>
    </xf>
    <xf numFmtId="19" fontId="0" fillId="0" borderId="0" xfId="0" applyNumberFormat="1"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22" fontId="0" fillId="0" borderId="0" xfId="0" applyNumberFormat="1" applyAlignment="1">
      <alignment horizontal="center" vertical="center"/>
    </xf>
    <xf numFmtId="20" fontId="0" fillId="0" borderId="0" xfId="0" applyNumberFormat="1"/>
    <xf numFmtId="0" fontId="9" fillId="0" borderId="0" xfId="0" applyFont="1" applyAlignment="1">
      <alignment vertical="center"/>
    </xf>
    <xf numFmtId="0" fontId="9" fillId="0" borderId="0" xfId="0" applyFont="1" applyAlignment="1">
      <alignment horizontal="left" vertical="center"/>
    </xf>
    <xf numFmtId="0" fontId="0" fillId="0" borderId="0" xfId="0" applyFill="1"/>
    <xf numFmtId="0" fontId="0" fillId="0" borderId="0" xfId="0" applyNumberFormat="1"/>
    <xf numFmtId="46" fontId="0" fillId="0" borderId="0" xfId="0" applyNumberFormat="1" applyAlignment="1">
      <alignment horizontal="center" vertical="center"/>
    </xf>
    <xf numFmtId="20" fontId="0" fillId="0" borderId="0" xfId="0" applyNumberFormat="1" applyAlignment="1">
      <alignment horizontal="center" vertical="center"/>
    </xf>
    <xf numFmtId="0" fontId="0" fillId="0" borderId="0" xfId="0" pivotButton="1"/>
    <xf numFmtId="0" fontId="0" fillId="0" borderId="0" xfId="0" applyAlignment="1">
      <alignment horizontal="left"/>
    </xf>
    <xf numFmtId="0" fontId="0" fillId="0" borderId="0" xfId="0" applyAlignment="1">
      <alignment horizontal="left" indent="1"/>
    </xf>
    <xf numFmtId="22" fontId="0" fillId="5" borderId="5" xfId="0" applyNumberFormat="1" applyFont="1" applyFill="1" applyBorder="1" applyAlignment="1">
      <alignment horizontal="center" vertical="center"/>
    </xf>
    <xf numFmtId="46" fontId="0" fillId="0" borderId="5" xfId="0" applyNumberFormat="1" applyFont="1" applyFill="1" applyBorder="1" applyAlignment="1">
      <alignment horizontal="center" vertical="center"/>
    </xf>
    <xf numFmtId="0" fontId="0" fillId="0" borderId="0" xfId="0" applyAlignment="1">
      <alignment horizontal="left" vertical="center"/>
    </xf>
    <xf numFmtId="46" fontId="0" fillId="6" borderId="5" xfId="0" applyNumberFormat="1" applyFont="1" applyFill="1" applyBorder="1" applyAlignment="1">
      <alignment horizontal="center" vertical="center"/>
    </xf>
    <xf numFmtId="22" fontId="0" fillId="0" borderId="0" xfId="0" applyNumberFormat="1" applyFont="1" applyFill="1" applyBorder="1" applyAlignment="1">
      <alignment horizontal="center" vertical="center"/>
    </xf>
    <xf numFmtId="46" fontId="0" fillId="0" borderId="0" xfId="0" applyNumberFormat="1" applyFont="1" applyFill="1" applyBorder="1" applyAlignment="1">
      <alignment horizontal="center" vertical="center"/>
    </xf>
    <xf numFmtId="10" fontId="0" fillId="0" borderId="0" xfId="0" applyNumberFormat="1"/>
    <xf numFmtId="0" fontId="0" fillId="0" borderId="0" xfId="0" applyAlignment="1">
      <alignment horizontal="center" wrapText="1"/>
    </xf>
  </cellXfs>
  <cellStyles count="1">
    <cellStyle name="Normal" xfId="0" builtinId="0"/>
  </cellStyles>
  <dxfs count="42">
    <dxf>
      <alignment vertical="center" textRotation="0" indent="0" justifyLastLine="0" shrinkToFit="0" readingOrder="0"/>
    </dxf>
    <dxf>
      <alignment vertical="center" textRotation="0" indent="0" justifyLastLine="0" shrinkToFit="0" readingOrder="0"/>
    </dxf>
    <dxf>
      <numFmt numFmtId="31" formatCode="[h]:mm:ss"/>
      <alignment horizontal="center" vertical="center" textRotation="0" wrapText="0" indent="0" justifyLastLine="0" shrinkToFit="0" readingOrder="0"/>
    </dxf>
    <dxf>
      <numFmt numFmtId="31" formatCode="[h]:mm:ss"/>
      <alignment horizontal="center" vertical="center" textRotation="0" wrapText="0" indent="0" justifyLastLine="0" shrinkToFit="0" readingOrder="0"/>
    </dxf>
    <dxf>
      <numFmt numFmtId="165" formatCode="0.0000"/>
      <alignment horizontal="center" vertical="center" textRotation="0" wrapText="0" indent="0" justifyLastLine="0" shrinkToFit="0" readingOrder="0"/>
    </dxf>
    <dxf>
      <numFmt numFmtId="27" formatCode="dd/mm/yyyy\ hh:mm"/>
      <alignment horizontal="center" vertical="center" textRotation="0" wrapText="0" indent="0" justifyLastLine="0" shrinkToFit="0" readingOrder="0"/>
    </dxf>
    <dxf>
      <numFmt numFmtId="27" formatCode="dd/mm/yyyy\ hh:mm"/>
      <alignment horizontal="center" vertical="center" textRotation="0" wrapText="0" indent="0" justifyLastLine="0" shrinkToFit="0" readingOrder="0"/>
    </dxf>
    <dxf>
      <numFmt numFmtId="166" formatCode="hh:mm:ss\ AM/PM"/>
      <alignment horizontal="center" vertical="center" textRotation="0" wrapText="0" indent="0" justifyLastLine="0" shrinkToFit="0" readingOrder="0"/>
    </dxf>
    <dxf>
      <numFmt numFmtId="19" formatCode="dd/mm/yyyy"/>
      <alignment horizontal="center" vertical="center" textRotation="0" wrapText="0" indent="0" justifyLastLine="0" shrinkToFit="0" readingOrder="0"/>
    </dxf>
    <dxf>
      <alignment horizontal="center" vertical="center" textRotation="0" wrapText="0" indent="0" justifyLastLine="0" shrinkToFit="0" readingOrder="0"/>
    </dxf>
    <dxf>
      <numFmt numFmtId="19" formatCode="dd/mm/yyyy"/>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31" formatCode="[h]:mm:ss"/>
      <alignment horizontal="center" vertical="center" textRotation="0" wrapText="0" indent="0" justifyLastLine="0" shrinkToFit="0" readingOrder="0"/>
    </dxf>
    <dxf>
      <numFmt numFmtId="31" formatCode="[h]:mm:ss"/>
      <alignment horizontal="center" vertical="center" textRotation="0" wrapText="0" indent="0" justifyLastLine="0" shrinkToFit="0" readingOrder="0"/>
    </dxf>
    <dxf>
      <numFmt numFmtId="165" formatCode="0.0000"/>
      <alignment horizontal="center" vertical="center" textRotation="0" wrapText="0" indent="0" justifyLastLine="0" shrinkToFit="0" readingOrder="0"/>
    </dxf>
    <dxf>
      <numFmt numFmtId="27" formatCode="dd/mm/yyyy\ hh:mm"/>
      <alignment horizontal="center" vertical="center" textRotation="0" wrapText="0" indent="0" justifyLastLine="0" shrinkToFit="0" readingOrder="0"/>
    </dxf>
    <dxf>
      <numFmt numFmtId="27" formatCode="dd/mm/yyyy\ hh:mm"/>
      <alignment horizontal="center" vertical="center" textRotation="0" wrapText="0" indent="0" justifyLastLine="0" shrinkToFit="0" readingOrder="0"/>
    </dxf>
    <dxf>
      <numFmt numFmtId="166" formatCode="hh:mm:ss\ AM/PM"/>
      <alignment horizontal="center" vertical="center" textRotation="0" wrapText="0" indent="0" justifyLastLine="0" shrinkToFit="0" readingOrder="0"/>
    </dxf>
    <dxf>
      <numFmt numFmtId="19" formatCode="dd/mm/yyyy"/>
      <alignment horizontal="center" vertical="center" textRotation="0" wrapText="0" indent="0" justifyLastLine="0" shrinkToFit="0" readingOrder="0"/>
    </dxf>
    <dxf>
      <alignment horizontal="center" vertical="center" textRotation="0" wrapText="0" indent="0" justifyLastLine="0" shrinkToFit="0" readingOrder="0"/>
    </dxf>
    <dxf>
      <numFmt numFmtId="19" formatCode="dd/mm/yyyy"/>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[Reporte de tickets del CRM.xlsx]Indicadores!TablaDinámica25</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Cuenta de Modulo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Indicadores!$B$3</c:f>
              <c:strCache>
                <c:ptCount val="1"/>
                <c:pt idx="0">
                  <c:v>Total</c:v>
                </c:pt>
              </c:strCache>
            </c:strRef>
          </c:tx>
          <c:spPr>
            <a:solidFill>
              <a:schemeClr val="accent1"/>
            </a:solidFill>
            <a:ln>
              <a:noFill/>
            </a:ln>
            <a:effectLst/>
          </c:spPr>
          <c:invertIfNegative val="0"/>
          <c:cat>
            <c:strRef>
              <c:f>Indicadores!$A$4:$A$5</c:f>
              <c:strCache>
                <c:ptCount val="2"/>
                <c:pt idx="0">
                  <c:v>CRM Ventas - Consejero</c:v>
                </c:pt>
                <c:pt idx="1">
                  <c:v>CRM Ventas - Supervisor</c:v>
                </c:pt>
              </c:strCache>
            </c:strRef>
          </c:cat>
          <c:val>
            <c:numRef>
              <c:f>Indicadores!$B$4:$B$5</c:f>
              <c:numCache>
                <c:formatCode>General</c:formatCode>
                <c:ptCount val="2"/>
                <c:pt idx="0">
                  <c:v>8</c:v>
                </c:pt>
                <c:pt idx="1">
                  <c:v>5</c:v>
                </c:pt>
              </c:numCache>
            </c:numRef>
          </c:val>
          <c:extLst>
            <c:ext xmlns:c16="http://schemas.microsoft.com/office/drawing/2014/chart" uri="{C3380CC4-5D6E-409C-BE32-E72D297353CC}">
              <c16:uniqueId val="{00000000-27B8-467A-B93F-C63AFC631338}"/>
            </c:ext>
          </c:extLst>
        </c:ser>
        <c:dLbls>
          <c:showLegendKey val="0"/>
          <c:showVal val="0"/>
          <c:showCatName val="0"/>
          <c:showSerName val="0"/>
          <c:showPercent val="0"/>
          <c:showBubbleSize val="0"/>
        </c:dLbls>
        <c:gapWidth val="182"/>
        <c:axId val="1003045855"/>
        <c:axId val="1003047103"/>
      </c:barChart>
      <c:catAx>
        <c:axId val="10030458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1003047103"/>
        <c:crosses val="autoZero"/>
        <c:auto val="1"/>
        <c:lblAlgn val="ctr"/>
        <c:lblOffset val="100"/>
        <c:noMultiLvlLbl val="0"/>
      </c:catAx>
      <c:valAx>
        <c:axId val="100304710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10030458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[Reporte de tickets del CRM.xlsx]Indicadores!TablaDinámica43</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Plazo</a:t>
            </a:r>
            <a:r>
              <a:rPr lang="es-PE" baseline="0"/>
              <a:t> de los tickets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Indicadores!$B$18:$B$19</c:f>
              <c:strCache>
                <c:ptCount val="1"/>
                <c:pt idx="0">
                  <c:v>Julio</c:v>
                </c:pt>
              </c:strCache>
            </c:strRef>
          </c:tx>
          <c:spPr>
            <a:solidFill>
              <a:schemeClr val="accent1"/>
            </a:solidFill>
            <a:ln>
              <a:noFill/>
            </a:ln>
            <a:effectLst/>
          </c:spPr>
          <c:invertIfNegative val="0"/>
          <c:cat>
            <c:multiLvlStrRef>
              <c:f>Indicadores!$A$20:$A$24</c:f>
              <c:multiLvlStrCache>
                <c:ptCount val="3"/>
                <c:lvl>
                  <c:pt idx="0">
                    <c:v>En atención</c:v>
                  </c:pt>
                  <c:pt idx="1">
                    <c:v>En plazo</c:v>
                  </c:pt>
                  <c:pt idx="2">
                    <c:v>Fuera de plazo</c:v>
                  </c:pt>
                </c:lvl>
                <c:lvl>
                  <c:pt idx="0">
                    <c:v>Falla funcional simple</c:v>
                  </c:pt>
                </c:lvl>
              </c:multiLvlStrCache>
            </c:multiLvlStrRef>
          </c:cat>
          <c:val>
            <c:numRef>
              <c:f>Indicadores!$B$20:$B$24</c:f>
              <c:numCache>
                <c:formatCode>General</c:formatCode>
                <c:ptCount val="3"/>
                <c:pt idx="1">
                  <c:v>3</c:v>
                </c:pt>
                <c:pt idx="2">
                  <c:v>1</c:v>
                </c:pt>
              </c:numCache>
            </c:numRef>
          </c:val>
          <c:extLst>
            <c:ext xmlns:c16="http://schemas.microsoft.com/office/drawing/2014/chart" uri="{C3380CC4-5D6E-409C-BE32-E72D297353CC}">
              <c16:uniqueId val="{00000000-1E74-4669-A6E5-3A17E63ED134}"/>
            </c:ext>
          </c:extLst>
        </c:ser>
        <c:ser>
          <c:idx val="1"/>
          <c:order val="1"/>
          <c:tx>
            <c:strRef>
              <c:f>Indicadores!$C$18:$C$19</c:f>
              <c:strCache>
                <c:ptCount val="1"/>
                <c:pt idx="0">
                  <c:v>Agosto</c:v>
                </c:pt>
              </c:strCache>
            </c:strRef>
          </c:tx>
          <c:spPr>
            <a:solidFill>
              <a:schemeClr val="accent2"/>
            </a:solidFill>
            <a:ln>
              <a:noFill/>
            </a:ln>
            <a:effectLst/>
          </c:spPr>
          <c:invertIfNegative val="0"/>
          <c:cat>
            <c:multiLvlStrRef>
              <c:f>Indicadores!$A$20:$A$24</c:f>
              <c:multiLvlStrCache>
                <c:ptCount val="3"/>
                <c:lvl>
                  <c:pt idx="0">
                    <c:v>En atención</c:v>
                  </c:pt>
                  <c:pt idx="1">
                    <c:v>En plazo</c:v>
                  </c:pt>
                  <c:pt idx="2">
                    <c:v>Fuera de plazo</c:v>
                  </c:pt>
                </c:lvl>
                <c:lvl>
                  <c:pt idx="0">
                    <c:v>Falla funcional simple</c:v>
                  </c:pt>
                </c:lvl>
              </c:multiLvlStrCache>
            </c:multiLvlStrRef>
          </c:cat>
          <c:val>
            <c:numRef>
              <c:f>Indicadores!$C$20:$C$24</c:f>
              <c:numCache>
                <c:formatCode>General</c:formatCode>
                <c:ptCount val="3"/>
                <c:pt idx="0">
                  <c:v>1</c:v>
                </c:pt>
                <c:pt idx="1">
                  <c:v>3</c:v>
                </c:pt>
                <c:pt idx="2">
                  <c:v>5</c:v>
                </c:pt>
              </c:numCache>
            </c:numRef>
          </c:val>
          <c:extLst>
            <c:ext xmlns:c16="http://schemas.microsoft.com/office/drawing/2014/chart" uri="{C3380CC4-5D6E-409C-BE32-E72D297353CC}">
              <c16:uniqueId val="{00000001-1E74-4669-A6E5-3A17E63ED134}"/>
            </c:ext>
          </c:extLst>
        </c:ser>
        <c:dLbls>
          <c:showLegendKey val="0"/>
          <c:showVal val="0"/>
          <c:showCatName val="0"/>
          <c:showSerName val="0"/>
          <c:showPercent val="0"/>
          <c:showBubbleSize val="0"/>
        </c:dLbls>
        <c:gapWidth val="150"/>
        <c:axId val="1652774319"/>
        <c:axId val="1652765999"/>
      </c:barChart>
      <c:catAx>
        <c:axId val="1652774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1652765999"/>
        <c:crosses val="autoZero"/>
        <c:auto val="1"/>
        <c:lblAlgn val="ctr"/>
        <c:lblOffset val="100"/>
        <c:noMultiLvlLbl val="0"/>
      </c:catAx>
      <c:valAx>
        <c:axId val="1652765999"/>
        <c:scaling>
          <c:orientation val="minMax"/>
        </c:scaling>
        <c:delete val="0"/>
        <c:axPos val="l"/>
        <c:majorGridlines>
          <c:spPr>
            <a:ln w="9525" cap="flat" cmpd="sng" algn="ctr">
              <a:solidFill>
                <a:schemeClr val="accent1">
                  <a:alpha val="99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1652774319"/>
        <c:crosses val="autoZero"/>
        <c:crossBetween val="between"/>
        <c:majorUnit val="1"/>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P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[Reporte de tickets del CRM.xlsx]Indicadores!TablaDinámica3</c:name>
    <c:fmtId val="7"/>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Indicadores!$B$47:$B$48</c:f>
              <c:strCache>
                <c:ptCount val="1"/>
                <c:pt idx="0">
                  <c:v>En atención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Indicadores!$A$49:$A$51</c:f>
              <c:strCache>
                <c:ptCount val="2"/>
                <c:pt idx="0">
                  <c:v>Julio</c:v>
                </c:pt>
                <c:pt idx="1">
                  <c:v>Agosto</c:v>
                </c:pt>
              </c:strCache>
            </c:strRef>
          </c:cat>
          <c:val>
            <c:numRef>
              <c:f>Indicadores!$B$49:$B$51</c:f>
              <c:numCache>
                <c:formatCode>0.00%</c:formatCode>
                <c:ptCount val="2"/>
                <c:pt idx="0">
                  <c:v>0</c:v>
                </c:pt>
                <c:pt idx="1">
                  <c:v>0.1111111111111111</c:v>
                </c:pt>
              </c:numCache>
            </c:numRef>
          </c:val>
          <c:extLst>
            <c:ext xmlns:c16="http://schemas.microsoft.com/office/drawing/2014/chart" uri="{C3380CC4-5D6E-409C-BE32-E72D297353CC}">
              <c16:uniqueId val="{00000000-CFA4-4AC2-A20A-88FA2438AF3E}"/>
            </c:ext>
          </c:extLst>
        </c:ser>
        <c:ser>
          <c:idx val="1"/>
          <c:order val="1"/>
          <c:tx>
            <c:strRef>
              <c:f>Indicadores!$C$47:$C$48</c:f>
              <c:strCache>
                <c:ptCount val="1"/>
                <c:pt idx="0">
                  <c:v>En plazo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Indicadores!$A$49:$A$51</c:f>
              <c:strCache>
                <c:ptCount val="2"/>
                <c:pt idx="0">
                  <c:v>Julio</c:v>
                </c:pt>
                <c:pt idx="1">
                  <c:v>Agosto</c:v>
                </c:pt>
              </c:strCache>
            </c:strRef>
          </c:cat>
          <c:val>
            <c:numRef>
              <c:f>Indicadores!$C$49:$C$51</c:f>
              <c:numCache>
                <c:formatCode>0.00%</c:formatCode>
                <c:ptCount val="2"/>
                <c:pt idx="0">
                  <c:v>0.75</c:v>
                </c:pt>
                <c:pt idx="1">
                  <c:v>0.33333333333333331</c:v>
                </c:pt>
              </c:numCache>
            </c:numRef>
          </c:val>
          <c:extLst>
            <c:ext xmlns:c16="http://schemas.microsoft.com/office/drawing/2014/chart" uri="{C3380CC4-5D6E-409C-BE32-E72D297353CC}">
              <c16:uniqueId val="{00000001-CFA4-4AC2-A20A-88FA2438AF3E}"/>
            </c:ext>
          </c:extLst>
        </c:ser>
        <c:ser>
          <c:idx val="2"/>
          <c:order val="2"/>
          <c:tx>
            <c:strRef>
              <c:f>Indicadores!$D$47:$D$48</c:f>
              <c:strCache>
                <c:ptCount val="1"/>
                <c:pt idx="0">
                  <c:v>Fuera de plazo</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Indicadores!$A$49:$A$51</c:f>
              <c:strCache>
                <c:ptCount val="2"/>
                <c:pt idx="0">
                  <c:v>Julio</c:v>
                </c:pt>
                <c:pt idx="1">
                  <c:v>Agosto</c:v>
                </c:pt>
              </c:strCache>
            </c:strRef>
          </c:cat>
          <c:val>
            <c:numRef>
              <c:f>Indicadores!$D$49:$D$51</c:f>
              <c:numCache>
                <c:formatCode>0.00%</c:formatCode>
                <c:ptCount val="2"/>
                <c:pt idx="0">
                  <c:v>0.25</c:v>
                </c:pt>
                <c:pt idx="1">
                  <c:v>0.55555555555555558</c:v>
                </c:pt>
              </c:numCache>
            </c:numRef>
          </c:val>
          <c:extLst>
            <c:ext xmlns:c16="http://schemas.microsoft.com/office/drawing/2014/chart" uri="{C3380CC4-5D6E-409C-BE32-E72D297353CC}">
              <c16:uniqueId val="{00000002-CFA4-4AC2-A20A-88FA2438AF3E}"/>
            </c:ext>
          </c:extLst>
        </c:ser>
        <c:dLbls>
          <c:dLblPos val="outEnd"/>
          <c:showLegendKey val="0"/>
          <c:showVal val="1"/>
          <c:showCatName val="0"/>
          <c:showSerName val="0"/>
          <c:showPercent val="0"/>
          <c:showBubbleSize val="0"/>
        </c:dLbls>
        <c:gapWidth val="219"/>
        <c:overlap val="-27"/>
        <c:axId val="108636576"/>
        <c:axId val="108633248"/>
      </c:barChart>
      <c:catAx>
        <c:axId val="10863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108633248"/>
        <c:crosses val="autoZero"/>
        <c:auto val="1"/>
        <c:lblAlgn val="ctr"/>
        <c:lblOffset val="100"/>
        <c:noMultiLvlLbl val="0"/>
      </c:catAx>
      <c:valAx>
        <c:axId val="10863324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1086365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[Reporte de tickets del CRM.xlsx]Indicadores!TablaDinámica25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Cuenta de Modulo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Indicadores!$B$3</c:f>
              <c:strCache>
                <c:ptCount val="1"/>
                <c:pt idx="0">
                  <c:v>Total</c:v>
                </c:pt>
              </c:strCache>
            </c:strRef>
          </c:tx>
          <c:spPr>
            <a:solidFill>
              <a:schemeClr val="accent1"/>
            </a:solidFill>
            <a:ln>
              <a:noFill/>
            </a:ln>
            <a:effectLst/>
          </c:spPr>
          <c:invertIfNegative val="0"/>
          <c:cat>
            <c:strRef>
              <c:f>Indicadores!$A$4:$A$5</c:f>
              <c:strCache>
                <c:ptCount val="2"/>
                <c:pt idx="0">
                  <c:v>CRM Ventas - Consejero</c:v>
                </c:pt>
                <c:pt idx="1">
                  <c:v>CRM Ventas - Supervisor</c:v>
                </c:pt>
              </c:strCache>
            </c:strRef>
          </c:cat>
          <c:val>
            <c:numRef>
              <c:f>Indicadores!$B$4:$B$5</c:f>
              <c:numCache>
                <c:formatCode>General</c:formatCode>
                <c:ptCount val="2"/>
                <c:pt idx="0">
                  <c:v>8</c:v>
                </c:pt>
                <c:pt idx="1">
                  <c:v>5</c:v>
                </c:pt>
              </c:numCache>
            </c:numRef>
          </c:val>
          <c:extLst>
            <c:ext xmlns:c16="http://schemas.microsoft.com/office/drawing/2014/chart" uri="{C3380CC4-5D6E-409C-BE32-E72D297353CC}">
              <c16:uniqueId val="{00000000-83A5-4826-8A32-F059101FB35E}"/>
            </c:ext>
          </c:extLst>
        </c:ser>
        <c:dLbls>
          <c:showLegendKey val="0"/>
          <c:showVal val="0"/>
          <c:showCatName val="0"/>
          <c:showSerName val="0"/>
          <c:showPercent val="0"/>
          <c:showBubbleSize val="0"/>
        </c:dLbls>
        <c:gapWidth val="182"/>
        <c:axId val="1003045855"/>
        <c:axId val="1003047103"/>
      </c:barChart>
      <c:catAx>
        <c:axId val="10030458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1003047103"/>
        <c:crosses val="autoZero"/>
        <c:auto val="1"/>
        <c:lblAlgn val="ctr"/>
        <c:lblOffset val="100"/>
        <c:noMultiLvlLbl val="0"/>
      </c:catAx>
      <c:valAx>
        <c:axId val="100304710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10030458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[Reporte de tickets del CRM.xlsx]Indicadores!TablaDinámica43</c:name>
    <c:fmtId val="1"/>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Indicadores!$B$18:$B$19</c:f>
              <c:strCache>
                <c:ptCount val="1"/>
                <c:pt idx="0">
                  <c:v>Julio</c:v>
                </c:pt>
              </c:strCache>
            </c:strRef>
          </c:tx>
          <c:spPr>
            <a:solidFill>
              <a:schemeClr val="accent1"/>
            </a:solidFill>
            <a:ln>
              <a:noFill/>
            </a:ln>
            <a:effectLst/>
          </c:spPr>
          <c:invertIfNegative val="0"/>
          <c:cat>
            <c:multiLvlStrRef>
              <c:f>Indicadores!$A$20:$A$24</c:f>
              <c:multiLvlStrCache>
                <c:ptCount val="3"/>
                <c:lvl>
                  <c:pt idx="0">
                    <c:v>En atención</c:v>
                  </c:pt>
                  <c:pt idx="1">
                    <c:v>En plazo</c:v>
                  </c:pt>
                  <c:pt idx="2">
                    <c:v>Fuera de plazo</c:v>
                  </c:pt>
                </c:lvl>
                <c:lvl>
                  <c:pt idx="0">
                    <c:v>Falla funcional simple</c:v>
                  </c:pt>
                </c:lvl>
              </c:multiLvlStrCache>
            </c:multiLvlStrRef>
          </c:cat>
          <c:val>
            <c:numRef>
              <c:f>Indicadores!$B$20:$B$24</c:f>
              <c:numCache>
                <c:formatCode>General</c:formatCode>
                <c:ptCount val="3"/>
                <c:pt idx="1">
                  <c:v>3</c:v>
                </c:pt>
                <c:pt idx="2">
                  <c:v>1</c:v>
                </c:pt>
              </c:numCache>
            </c:numRef>
          </c:val>
          <c:extLst>
            <c:ext xmlns:c16="http://schemas.microsoft.com/office/drawing/2014/chart" uri="{C3380CC4-5D6E-409C-BE32-E72D297353CC}">
              <c16:uniqueId val="{00000000-AF7D-40DE-A6DD-24193AA3F457}"/>
            </c:ext>
          </c:extLst>
        </c:ser>
        <c:ser>
          <c:idx val="1"/>
          <c:order val="1"/>
          <c:tx>
            <c:strRef>
              <c:f>Indicadores!$C$18:$C$19</c:f>
              <c:strCache>
                <c:ptCount val="1"/>
                <c:pt idx="0">
                  <c:v>Agosto</c:v>
                </c:pt>
              </c:strCache>
            </c:strRef>
          </c:tx>
          <c:spPr>
            <a:solidFill>
              <a:schemeClr val="accent2"/>
            </a:solidFill>
            <a:ln>
              <a:noFill/>
            </a:ln>
            <a:effectLst/>
          </c:spPr>
          <c:invertIfNegative val="0"/>
          <c:cat>
            <c:multiLvlStrRef>
              <c:f>Indicadores!$A$20:$A$24</c:f>
              <c:multiLvlStrCache>
                <c:ptCount val="3"/>
                <c:lvl>
                  <c:pt idx="0">
                    <c:v>En atención</c:v>
                  </c:pt>
                  <c:pt idx="1">
                    <c:v>En plazo</c:v>
                  </c:pt>
                  <c:pt idx="2">
                    <c:v>Fuera de plazo</c:v>
                  </c:pt>
                </c:lvl>
                <c:lvl>
                  <c:pt idx="0">
                    <c:v>Falla funcional simple</c:v>
                  </c:pt>
                </c:lvl>
              </c:multiLvlStrCache>
            </c:multiLvlStrRef>
          </c:cat>
          <c:val>
            <c:numRef>
              <c:f>Indicadores!$C$20:$C$24</c:f>
              <c:numCache>
                <c:formatCode>General</c:formatCode>
                <c:ptCount val="3"/>
                <c:pt idx="0">
                  <c:v>1</c:v>
                </c:pt>
                <c:pt idx="1">
                  <c:v>3</c:v>
                </c:pt>
                <c:pt idx="2">
                  <c:v>5</c:v>
                </c:pt>
              </c:numCache>
            </c:numRef>
          </c:val>
          <c:extLst>
            <c:ext xmlns:c16="http://schemas.microsoft.com/office/drawing/2014/chart" uri="{C3380CC4-5D6E-409C-BE32-E72D297353CC}">
              <c16:uniqueId val="{00000001-AF7D-40DE-A6DD-24193AA3F457}"/>
            </c:ext>
          </c:extLst>
        </c:ser>
        <c:dLbls>
          <c:showLegendKey val="0"/>
          <c:showVal val="0"/>
          <c:showCatName val="0"/>
          <c:showSerName val="0"/>
          <c:showPercent val="0"/>
          <c:showBubbleSize val="0"/>
        </c:dLbls>
        <c:gapWidth val="150"/>
        <c:axId val="1652774319"/>
        <c:axId val="1652765999"/>
      </c:barChart>
      <c:catAx>
        <c:axId val="1652774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1652765999"/>
        <c:crosses val="autoZero"/>
        <c:auto val="1"/>
        <c:lblAlgn val="ctr"/>
        <c:lblOffset val="100"/>
        <c:noMultiLvlLbl val="0"/>
      </c:catAx>
      <c:valAx>
        <c:axId val="1652765999"/>
        <c:scaling>
          <c:orientation val="minMax"/>
        </c:scaling>
        <c:delete val="0"/>
        <c:axPos val="l"/>
        <c:majorGridlines>
          <c:spPr>
            <a:ln w="9525" cap="flat" cmpd="sng" algn="ctr">
              <a:solidFill>
                <a:schemeClr val="accent1">
                  <a:alpha val="99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1652774319"/>
        <c:crosses val="autoZero"/>
        <c:crossBetween val="between"/>
        <c:majorUnit val="1"/>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P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[Reporte de tickets del CRM.xlsx]Indicadores!TablaDinámica45</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s>
    <c:plotArea>
      <c:layout/>
      <c:pieChart>
        <c:varyColors val="1"/>
        <c:ser>
          <c:idx val="0"/>
          <c:order val="0"/>
          <c:tx>
            <c:strRef>
              <c:f>Indicadores!$B$30</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0AC-4BE3-B484-69257B7EB4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0AC-4BE3-B484-69257B7EB443}"/>
              </c:ext>
            </c:extLst>
          </c:dPt>
          <c:cat>
            <c:strRef>
              <c:f>Indicadores!$A$31:$A$33</c:f>
              <c:strCache>
                <c:ptCount val="2"/>
                <c:pt idx="0">
                  <c:v>Julio</c:v>
                </c:pt>
                <c:pt idx="1">
                  <c:v>Agosto</c:v>
                </c:pt>
              </c:strCache>
            </c:strRef>
          </c:cat>
          <c:val>
            <c:numRef>
              <c:f>Indicadores!$B$31:$B$33</c:f>
              <c:numCache>
                <c:formatCode>General</c:formatCode>
                <c:ptCount val="2"/>
                <c:pt idx="0">
                  <c:v>4</c:v>
                </c:pt>
                <c:pt idx="1">
                  <c:v>9</c:v>
                </c:pt>
              </c:numCache>
            </c:numRef>
          </c:val>
          <c:extLst>
            <c:ext xmlns:c16="http://schemas.microsoft.com/office/drawing/2014/chart" uri="{C3380CC4-5D6E-409C-BE32-E72D297353CC}">
              <c16:uniqueId val="{00000000-3D0C-43BF-BEE9-446514CBA143}"/>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[Reporte de tickets del CRM.xlsx]Indicadores!TablaDinámica3</c:name>
    <c:fmtId val="4"/>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Indicadores!$B$47:$B$48</c:f>
              <c:strCache>
                <c:ptCount val="1"/>
                <c:pt idx="0">
                  <c:v>En atención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Indicadores!$A$49:$A$51</c:f>
              <c:strCache>
                <c:ptCount val="2"/>
                <c:pt idx="0">
                  <c:v>Julio</c:v>
                </c:pt>
                <c:pt idx="1">
                  <c:v>Agosto</c:v>
                </c:pt>
              </c:strCache>
            </c:strRef>
          </c:cat>
          <c:val>
            <c:numRef>
              <c:f>Indicadores!$B$49:$B$51</c:f>
              <c:numCache>
                <c:formatCode>0.00%</c:formatCode>
                <c:ptCount val="2"/>
                <c:pt idx="0">
                  <c:v>0</c:v>
                </c:pt>
                <c:pt idx="1">
                  <c:v>0.1111111111111111</c:v>
                </c:pt>
              </c:numCache>
            </c:numRef>
          </c:val>
          <c:extLst>
            <c:ext xmlns:c16="http://schemas.microsoft.com/office/drawing/2014/chart" uri="{C3380CC4-5D6E-409C-BE32-E72D297353CC}">
              <c16:uniqueId val="{00000000-5235-40EC-AF0E-60C0D60ABEEE}"/>
            </c:ext>
          </c:extLst>
        </c:ser>
        <c:ser>
          <c:idx val="1"/>
          <c:order val="1"/>
          <c:tx>
            <c:strRef>
              <c:f>Indicadores!$C$47:$C$48</c:f>
              <c:strCache>
                <c:ptCount val="1"/>
                <c:pt idx="0">
                  <c:v>En plazo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Indicadores!$A$49:$A$51</c:f>
              <c:strCache>
                <c:ptCount val="2"/>
                <c:pt idx="0">
                  <c:v>Julio</c:v>
                </c:pt>
                <c:pt idx="1">
                  <c:v>Agosto</c:v>
                </c:pt>
              </c:strCache>
            </c:strRef>
          </c:cat>
          <c:val>
            <c:numRef>
              <c:f>Indicadores!$C$49:$C$51</c:f>
              <c:numCache>
                <c:formatCode>0.00%</c:formatCode>
                <c:ptCount val="2"/>
                <c:pt idx="0">
                  <c:v>0.75</c:v>
                </c:pt>
                <c:pt idx="1">
                  <c:v>0.33333333333333331</c:v>
                </c:pt>
              </c:numCache>
            </c:numRef>
          </c:val>
          <c:extLst>
            <c:ext xmlns:c16="http://schemas.microsoft.com/office/drawing/2014/chart" uri="{C3380CC4-5D6E-409C-BE32-E72D297353CC}">
              <c16:uniqueId val="{00000001-5235-40EC-AF0E-60C0D60ABEEE}"/>
            </c:ext>
          </c:extLst>
        </c:ser>
        <c:ser>
          <c:idx val="2"/>
          <c:order val="2"/>
          <c:tx>
            <c:strRef>
              <c:f>Indicadores!$D$47:$D$48</c:f>
              <c:strCache>
                <c:ptCount val="1"/>
                <c:pt idx="0">
                  <c:v>Fuera de plazo</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Indicadores!$A$49:$A$51</c:f>
              <c:strCache>
                <c:ptCount val="2"/>
                <c:pt idx="0">
                  <c:v>Julio</c:v>
                </c:pt>
                <c:pt idx="1">
                  <c:v>Agosto</c:v>
                </c:pt>
              </c:strCache>
            </c:strRef>
          </c:cat>
          <c:val>
            <c:numRef>
              <c:f>Indicadores!$D$49:$D$51</c:f>
              <c:numCache>
                <c:formatCode>0.00%</c:formatCode>
                <c:ptCount val="2"/>
                <c:pt idx="0">
                  <c:v>0.25</c:v>
                </c:pt>
                <c:pt idx="1">
                  <c:v>0.55555555555555558</c:v>
                </c:pt>
              </c:numCache>
            </c:numRef>
          </c:val>
          <c:extLst>
            <c:ext xmlns:c16="http://schemas.microsoft.com/office/drawing/2014/chart" uri="{C3380CC4-5D6E-409C-BE32-E72D297353CC}">
              <c16:uniqueId val="{00000002-5235-40EC-AF0E-60C0D60ABEEE}"/>
            </c:ext>
          </c:extLst>
        </c:ser>
        <c:dLbls>
          <c:dLblPos val="outEnd"/>
          <c:showLegendKey val="0"/>
          <c:showVal val="1"/>
          <c:showCatName val="0"/>
          <c:showSerName val="0"/>
          <c:showPercent val="0"/>
          <c:showBubbleSize val="0"/>
        </c:dLbls>
        <c:gapWidth val="219"/>
        <c:overlap val="-27"/>
        <c:axId val="108636576"/>
        <c:axId val="108633248"/>
      </c:barChart>
      <c:catAx>
        <c:axId val="10863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108633248"/>
        <c:crosses val="autoZero"/>
        <c:auto val="1"/>
        <c:lblAlgn val="ctr"/>
        <c:lblOffset val="100"/>
        <c:noMultiLvlLbl val="0"/>
      </c:catAx>
      <c:valAx>
        <c:axId val="10863324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1086365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20</xdr:col>
      <xdr:colOff>95251</xdr:colOff>
      <xdr:row>9</xdr:row>
      <xdr:rowOff>297656</xdr:rowOff>
    </xdr:from>
    <xdr:to>
      <xdr:col>25</xdr:col>
      <xdr:colOff>1438276</xdr:colOff>
      <xdr:row>17</xdr:row>
      <xdr:rowOff>188458</xdr:rowOff>
    </xdr:to>
    <xdr:graphicFrame macro="">
      <xdr:nvGraphicFramePr>
        <xdr:cNvPr id="2" name="Gráfico 1">
          <a:extLst>
            <a:ext uri="{FF2B5EF4-FFF2-40B4-BE49-F238E27FC236}">
              <a16:creationId xmlns:a16="http://schemas.microsoft.com/office/drawing/2014/main" id="{E9E4A6E4-90BA-4452-B864-19D1B67D4C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986033</xdr:colOff>
      <xdr:row>2</xdr:row>
      <xdr:rowOff>29158</xdr:rowOff>
    </xdr:from>
    <xdr:to>
      <xdr:col>30</xdr:col>
      <xdr:colOff>303731</xdr:colOff>
      <xdr:row>9</xdr:row>
      <xdr:rowOff>255037</xdr:rowOff>
    </xdr:to>
    <xdr:graphicFrame macro="">
      <xdr:nvGraphicFramePr>
        <xdr:cNvPr id="3" name="Gráfico 2">
          <a:extLst>
            <a:ext uri="{FF2B5EF4-FFF2-40B4-BE49-F238E27FC236}">
              <a16:creationId xmlns:a16="http://schemas.microsoft.com/office/drawing/2014/main" id="{4AD7D4C6-902B-44FB-BF3F-EF87E0B94A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112661</xdr:colOff>
      <xdr:row>0</xdr:row>
      <xdr:rowOff>0</xdr:rowOff>
    </xdr:from>
    <xdr:to>
      <xdr:col>25</xdr:col>
      <xdr:colOff>884186</xdr:colOff>
      <xdr:row>9</xdr:row>
      <xdr:rowOff>234950</xdr:rowOff>
    </xdr:to>
    <xdr:graphicFrame macro="">
      <xdr:nvGraphicFramePr>
        <xdr:cNvPr id="5" name="Gráfico 4">
          <a:extLst>
            <a:ext uri="{FF2B5EF4-FFF2-40B4-BE49-F238E27FC236}">
              <a16:creationId xmlns:a16="http://schemas.microsoft.com/office/drawing/2014/main" id="{02F4A34B-0270-4879-BF94-3C08E9DEDF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295275</xdr:colOff>
      <xdr:row>0</xdr:row>
      <xdr:rowOff>157162</xdr:rowOff>
    </xdr:from>
    <xdr:to>
      <xdr:col>12</xdr:col>
      <xdr:colOff>295275</xdr:colOff>
      <xdr:row>15</xdr:row>
      <xdr:rowOff>42862</xdr:rowOff>
    </xdr:to>
    <xdr:graphicFrame macro="">
      <xdr:nvGraphicFramePr>
        <xdr:cNvPr id="2" name="Gráfico 1">
          <a:extLst>
            <a:ext uri="{FF2B5EF4-FFF2-40B4-BE49-F238E27FC236}">
              <a16:creationId xmlns:a16="http://schemas.microsoft.com/office/drawing/2014/main" id="{738D1EAE-5287-4A83-A91D-579ABAA814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323850</xdr:colOff>
      <xdr:row>16</xdr:row>
      <xdr:rowOff>23812</xdr:rowOff>
    </xdr:from>
    <xdr:to>
      <xdr:col>11</xdr:col>
      <xdr:colOff>504825</xdr:colOff>
      <xdr:row>30</xdr:row>
      <xdr:rowOff>100012</xdr:rowOff>
    </xdr:to>
    <xdr:graphicFrame macro="">
      <xdr:nvGraphicFramePr>
        <xdr:cNvPr id="9" name="Gráfico 8">
          <a:extLst>
            <a:ext uri="{FF2B5EF4-FFF2-40B4-BE49-F238E27FC236}">
              <a16:creationId xmlns:a16="http://schemas.microsoft.com/office/drawing/2014/main" id="{A7957A64-E8E0-4FC8-B652-09D257CA4A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257175</xdr:colOff>
      <xdr:row>31</xdr:row>
      <xdr:rowOff>109537</xdr:rowOff>
    </xdr:from>
    <xdr:to>
      <xdr:col>11</xdr:col>
      <xdr:colOff>438150</xdr:colOff>
      <xdr:row>45</xdr:row>
      <xdr:rowOff>185737</xdr:rowOff>
    </xdr:to>
    <xdr:graphicFrame macro="">
      <xdr:nvGraphicFramePr>
        <xdr:cNvPr id="10" name="Gráfico 9">
          <a:extLst>
            <a:ext uri="{FF2B5EF4-FFF2-40B4-BE49-F238E27FC236}">
              <a16:creationId xmlns:a16="http://schemas.microsoft.com/office/drawing/2014/main" id="{CD751644-085F-44C5-B759-1E100755F2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485775</xdr:colOff>
      <xdr:row>46</xdr:row>
      <xdr:rowOff>138112</xdr:rowOff>
    </xdr:from>
    <xdr:to>
      <xdr:col>11</xdr:col>
      <xdr:colOff>666750</xdr:colOff>
      <xdr:row>61</xdr:row>
      <xdr:rowOff>23812</xdr:rowOff>
    </xdr:to>
    <xdr:graphicFrame macro="">
      <xdr:nvGraphicFramePr>
        <xdr:cNvPr id="4" name="Gráfico 3">
          <a:extLst>
            <a:ext uri="{FF2B5EF4-FFF2-40B4-BE49-F238E27FC236}">
              <a16:creationId xmlns:a16="http://schemas.microsoft.com/office/drawing/2014/main" id="{95DC9EF1-D7F8-4C27-BD33-5387AC9E70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ul Cristhian Peñaherrera Abanto" refreshedDate="44819.434869212964" createdVersion="7" refreshedVersion="7" minRefreshableVersion="3" recordCount="13" xr:uid="{60B8902A-D7BE-49FB-8157-5F6CFFDF0AD6}">
  <cacheSource type="worksheet">
    <worksheetSource name="Tabla1"/>
  </cacheSource>
  <cacheFields count="20">
    <cacheField name="Código" numFmtId="0">
      <sharedItems containsSemiMixedTypes="0" containsString="0" containsNumber="1" containsInteger="1" minValue="183" maxValue="196"/>
    </cacheField>
    <cacheField name="Mes" numFmtId="0">
      <sharedItems count="2">
        <s v="Julio"/>
        <s v="Agosto"/>
      </sharedItems>
    </cacheField>
    <cacheField name="Modulo" numFmtId="0">
      <sharedItems/>
    </cacheField>
    <cacheField name="Descripción" numFmtId="0">
      <sharedItems/>
    </cacheField>
    <cacheField name="Detalle" numFmtId="0">
      <sharedItems longText="1"/>
    </cacheField>
    <cacheField name="Categoría o tipo" numFmtId="0">
      <sharedItems/>
    </cacheField>
    <cacheField name="Estado" numFmtId="0">
      <sharedItems/>
    </cacheField>
    <cacheField name="Prioridad " numFmtId="0">
      <sharedItems/>
    </cacheField>
    <cacheField name="Reportado por" numFmtId="0">
      <sharedItems/>
    </cacheField>
    <cacheField name="Fecha de ingreso " numFmtId="14">
      <sharedItems containsSemiMixedTypes="0" containsNonDate="0" containsDate="1" containsString="0" minDate="2022-07-06T00:00:00" maxDate="2022-08-30T00:00:00"/>
    </cacheField>
    <cacheField name="Hora de ingreso" numFmtId="0">
      <sharedItems containsDate="1" containsMixedTypes="1" minDate="1899-12-30T06:51:00" maxDate="1899-12-30T14:24:00"/>
    </cacheField>
    <cacheField name="Fecha de resolución " numFmtId="0">
      <sharedItems containsDate="1" containsMixedTypes="1" minDate="2022-07-07T00:00:00" maxDate="2022-09-01T00:00:00"/>
    </cacheField>
    <cacheField name="Hora de resolución " numFmtId="0">
      <sharedItems containsDate="1" containsMixedTypes="1" minDate="1899-12-30T11:12:00" maxDate="1899-12-30T12:35:00"/>
    </cacheField>
    <cacheField name="Fecha Ingreso" numFmtId="22">
      <sharedItems containsSemiMixedTypes="0" containsNonDate="0" containsDate="1" containsString="0" minDate="2022-07-06T13:03:00" maxDate="2022-08-29T11:50:00"/>
    </cacheField>
    <cacheField name="Fecha Resolución" numFmtId="0">
      <sharedItems containsDate="1" containsMixedTypes="1" minDate="2022-07-07T11:56:00" maxDate="2022-09-08T11:55:00"/>
    </cacheField>
    <cacheField name="Horas totales" numFmtId="46">
      <sharedItems containsNonDate="0" containsDate="1" containsString="0" containsBlank="1" minDate="1899-12-30T04:33:00" maxDate="1900-01-08T01:13:00"/>
    </cacheField>
    <cacheField name="Break" numFmtId="46">
      <sharedItems containsNonDate="0" containsDate="1" containsString="0" containsBlank="1" minDate="1899-12-30T01:00:00" maxDate="1899-12-30T19:00:00"/>
    </cacheField>
    <cacheField name="Horas Hábiles" numFmtId="46">
      <sharedItems containsDate="1" containsMixedTypes="1" minDate="1899-12-30T03:33:00" maxDate="1900-01-08T01:13:00"/>
    </cacheField>
    <cacheField name="Tipo de Fallas" numFmtId="0">
      <sharedItems containsBlank="1" count="2">
        <s v="Falla funcional simple"/>
        <m u="1"/>
      </sharedItems>
    </cacheField>
    <cacheField name="Plazos" numFmtId="0">
      <sharedItems containsBlank="1" count="5">
        <s v="En plazo"/>
        <s v="Fuera de plazo"/>
        <s v="En atención"/>
        <m u="1"/>
        <s v="No atendido"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ul Cristhian Peñaherrera Abanto" refreshedDate="44819.434892939818" createdVersion="7" refreshedVersion="7" minRefreshableVersion="3" recordCount="13" xr:uid="{17F0D3CD-399F-4652-9B9A-9506987ABEB7}">
  <cacheSource type="worksheet">
    <worksheetSource ref="A3:T16" sheet="Reporte Julio"/>
  </cacheSource>
  <cacheFields count="20">
    <cacheField name="Código" numFmtId="0">
      <sharedItems containsSemiMixedTypes="0" containsString="0" containsNumber="1" containsInteger="1" minValue="183" maxValue="196"/>
    </cacheField>
    <cacheField name="Mes" numFmtId="0">
      <sharedItems/>
    </cacheField>
    <cacheField name="Modulo" numFmtId="0">
      <sharedItems count="2">
        <s v="CRM Ventas - Consejero"/>
        <s v="CRM Ventas - Supervisor"/>
      </sharedItems>
    </cacheField>
    <cacheField name="Descripción" numFmtId="0">
      <sharedItems/>
    </cacheField>
    <cacheField name="Detalle" numFmtId="0">
      <sharedItems longText="1"/>
    </cacheField>
    <cacheField name="Categoría o tipo" numFmtId="0">
      <sharedItems/>
    </cacheField>
    <cacheField name="Estado" numFmtId="0">
      <sharedItems/>
    </cacheField>
    <cacheField name="Prioridad " numFmtId="0">
      <sharedItems/>
    </cacheField>
    <cacheField name="Reportado por" numFmtId="0">
      <sharedItems/>
    </cacheField>
    <cacheField name="Fecha de ingreso " numFmtId="14">
      <sharedItems containsSemiMixedTypes="0" containsNonDate="0" containsDate="1" containsString="0" minDate="2022-07-06T00:00:00" maxDate="2022-08-30T00:00:00"/>
    </cacheField>
    <cacheField name="Hora de ingreso" numFmtId="0">
      <sharedItems containsDate="1" containsMixedTypes="1" minDate="1899-12-30T06:51:00" maxDate="1899-12-30T14:24:00"/>
    </cacheField>
    <cacheField name="Fecha de resolución " numFmtId="0">
      <sharedItems containsDate="1" containsMixedTypes="1" minDate="2022-07-07T00:00:00" maxDate="2022-09-01T00:00:00"/>
    </cacheField>
    <cacheField name="Hora de resolución " numFmtId="0">
      <sharedItems containsDate="1" containsMixedTypes="1" minDate="1899-12-30T11:12:00" maxDate="1899-12-30T12:35:00"/>
    </cacheField>
    <cacheField name="Fecha Ingreso" numFmtId="22">
      <sharedItems containsSemiMixedTypes="0" containsNonDate="0" containsDate="1" containsString="0" minDate="2022-07-06T13:03:00" maxDate="2022-08-29T11:50:00"/>
    </cacheField>
    <cacheField name="Fecha Resolución" numFmtId="0">
      <sharedItems containsDate="1" containsMixedTypes="1" minDate="2022-07-07T11:56:00" maxDate="2022-09-08T11:55:00"/>
    </cacheField>
    <cacheField name="Horas totales" numFmtId="46">
      <sharedItems containsNonDate="0" containsDate="1" containsString="0" containsBlank="1" minDate="1899-12-30T04:33:00" maxDate="1900-01-08T01:13:00"/>
    </cacheField>
    <cacheField name="Break" numFmtId="46">
      <sharedItems containsNonDate="0" containsDate="1" containsString="0" containsBlank="1" minDate="1899-12-30T01:00:00" maxDate="1899-12-30T19:00:00"/>
    </cacheField>
    <cacheField name="Horas Hábiles" numFmtId="46">
      <sharedItems containsDate="1" containsMixedTypes="1" minDate="1899-12-30T03:33:00" maxDate="1900-01-08T01:13:00"/>
    </cacheField>
    <cacheField name="Tipo de Fallas" numFmtId="0">
      <sharedItems/>
    </cacheField>
    <cacheField name="Plazo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
  <r>
    <n v="183"/>
    <x v="0"/>
    <s v="CRM Ventas - Consejero"/>
    <s v="Validación de datos"/>
    <s v="En el CRM ventas, módulo consejero (web), el campo &quot;Envía contrato al correo&quot; debería ser un campo de llenado obligatorio, pero se permite pasar a B-Segunda sin elegir una alternativa de la lista. Se solicita que al momento de hacer el pase a B-Segunda, el sistema valide que este campo cuente con una opción elegida por el usuario."/>
    <s v="Incidencia"/>
    <s v="Atendido"/>
    <s v="Normal"/>
    <s v="Luis Rojas"/>
    <d v="2022-07-06T00:00:00"/>
    <s v="13:03:00 p.m."/>
    <d v="2022-07-07T00:00:00"/>
    <d v="1899-12-30T11:56:00"/>
    <d v="2022-07-06T13:03:00"/>
    <d v="2022-07-07T11:56:00"/>
    <d v="1899-12-30T07:53:00"/>
    <d v="1899-12-30T01:00:00"/>
    <d v="1899-12-30T06:53:00"/>
    <x v="0"/>
    <x v="0"/>
  </r>
  <r>
    <n v="184"/>
    <x v="0"/>
    <s v="CRM Ventas - Supervisor"/>
    <s v="Envío no exitoso"/>
    <s v="Se dio cierre a la oportunidad 20220718 - FERNANDEZ ORELLANA ELIZABETH MARCELA y no muestra el mensaje de éxito. Tampoco pasa a SG5"/>
    <s v="Incidencia"/>
    <s v="Atendido"/>
    <s v="Urgente"/>
    <s v="Alfredo Ponce"/>
    <d v="2022-07-18T00:00:00"/>
    <s v="17:56:00 p.m."/>
    <d v="2022-07-27T00:00:00"/>
    <d v="1899-12-30T11:21:00"/>
    <d v="2022-07-18T17:56:00"/>
    <d v="2022-07-27T11:21:00"/>
    <d v="1900-01-01T08:25:00"/>
    <d v="1899-12-30T07:00:00"/>
    <d v="1900-01-01T01:25:00"/>
    <x v="0"/>
    <x v="1"/>
  </r>
  <r>
    <n v="185"/>
    <x v="0"/>
    <s v="CRM Ventas - Consejero"/>
    <s v="Monto referencial obligatorio"/>
    <s v="Se encontraron dos oportunidades con monto referencial 0 que permitieron cambiar a fase Cerrado validado. Estas son: 20220718 - FERNANDEZ ORELLANA ELIZABETH MARCELA"/>
    <s v="Incidencia"/>
    <s v="Atendido"/>
    <s v="Alta"/>
    <s v="Alfredo Ponce"/>
    <d v="2022-07-19T00:00:00"/>
    <s v="17:23:00 p.m."/>
    <d v="2022-07-22T00:00:00"/>
    <d v="1899-12-30T12:18:00"/>
    <d v="2022-07-19T17:23:00"/>
    <d v="2022-07-22T12:18:00"/>
    <d v="1899-12-30T21:55:00"/>
    <d v="1899-12-30T03:00:00"/>
    <d v="1899-12-30T18:55:00"/>
    <x v="0"/>
    <x v="0"/>
  </r>
  <r>
    <n v="186"/>
    <x v="0"/>
    <s v="CRM Ventas - Supervisor"/>
    <s v="Problemas al enviar el rechazo al CRM"/>
    <s v="Al rechazar la oportunidad 20220710 - CENTENO HUIZA MONICA EDITH en SG5 se obtiene el siguiente mensaje: (3) PROBLEMAS AL ENVIAR EL RECHAZO AL CRM {&quot;MESSAGE&quot;.&quot;AN ERROR HAS OCURRED.&quot;})."/>
    <s v="Incidencia"/>
    <s v="Atendido"/>
    <s v="Urgente"/>
    <s v="Alfredo Ponce"/>
    <d v="2022-07-20T00:00:00"/>
    <d v="1899-12-30T12:42:00"/>
    <d v="2022-07-22T00:00:00"/>
    <d v="1899-12-30T12:14:00"/>
    <d v="2022-07-20T12:42:00"/>
    <d v="2022-07-22T12:14:00"/>
    <d v="1899-12-30T17:32:00"/>
    <d v="1899-12-30T02:00:00"/>
    <d v="1899-12-30T15:32:00"/>
    <x v="0"/>
    <x v="0"/>
  </r>
  <r>
    <n v="188"/>
    <x v="1"/>
    <s v="CRM Ventas - Consejero"/>
    <s v="Sede origen errado"/>
    <s v="Oportunidad de sede San Antonio figura como Cañete"/>
    <s v="Incidencia"/>
    <s v="Solución observada"/>
    <s v="Alta"/>
    <s v="Alfredo Ponce"/>
    <d v="2022-08-01T00:00:00"/>
    <d v="1899-12-30T10:42:00"/>
    <s v="-"/>
    <s v="-"/>
    <d v="2022-08-01T10:42:00"/>
    <d v="2022-09-08T11:55:00"/>
    <d v="1900-01-08T01:13:00"/>
    <m/>
    <d v="1900-01-08T01:13:00"/>
    <x v="0"/>
    <x v="1"/>
  </r>
  <r>
    <n v="189"/>
    <x v="1"/>
    <s v="CRM Ventas - Consejero"/>
    <s v="Error en una opciones de derecho de uso"/>
    <s v="Al registrar nuevo tipo de servicio de uso en el SG5 y guardarlo para que se mandé al CRM, este no refleja los cambios agregados. En este caso se agregó un &quot;Derecho de uso perpetuo sepultura simple zona B&quot; en la sede CHiclayo."/>
    <s v="Incidencia"/>
    <s v="Atendido"/>
    <s v="Urgente"/>
    <s v="Luis Rojas"/>
    <d v="2022-08-02T00:00:00"/>
    <d v="1899-12-30T09:40:00"/>
    <d v="2022-08-02T00:00:00"/>
    <s v="14:13:00 p.m."/>
    <d v="2022-08-02T09:40:00"/>
    <d v="2022-08-02T14:13:00"/>
    <d v="1899-12-30T04:33:00"/>
    <d v="1899-12-30T01:00:00"/>
    <d v="1899-12-30T03:33:00"/>
    <x v="0"/>
    <x v="0"/>
  </r>
  <r>
    <n v="190"/>
    <x v="1"/>
    <s v="CRM Ventas - Consejero"/>
    <s v="Fecha de creación "/>
    <s v="Oportunidad 20220803 - Carazas Huaman Hermitaño no tiene fecha de creación. Esto impide cambiar a fase C Primera"/>
    <s v="Incidencia"/>
    <s v="Atendido"/>
    <s v="Normal"/>
    <s v="Alfredo Ponce"/>
    <d v="2022-08-04T00:00:00"/>
    <d v="1899-12-30T11:27:00"/>
    <d v="2022-08-31T00:00:00"/>
    <d v="1899-12-30T12:35:00"/>
    <d v="2022-08-04T11:27:00"/>
    <d v="2022-08-31T12:35:00"/>
    <d v="1900-01-06T04:08:00"/>
    <d v="1899-12-30T19:00:00"/>
    <d v="1900-01-05T01:08:00"/>
    <x v="0"/>
    <x v="1"/>
  </r>
  <r>
    <n v="191"/>
    <x v="1"/>
    <s v="CRM Ventas - Supervisor"/>
    <s v="Error en el registro de correo"/>
    <s v="Se tiene un error con los correos registrados de las oportunidades, son correos correctos pero al momento de mandar las oportunidades estas no pasan y reportan un error en el formato de la direccion de correo."/>
    <s v="Incidencia"/>
    <s v="Atendido"/>
    <s v="Urgente"/>
    <s v="Grabiel Palacios"/>
    <d v="2022-08-11T00:00:00"/>
    <d v="1899-12-30T14:24:00"/>
    <d v="2022-08-31T00:00:00"/>
    <d v="1899-12-30T12:17:00"/>
    <d v="2022-08-11T14:24:00"/>
    <d v="2022-08-31T12:17:00"/>
    <d v="1900-01-04T03:53:00"/>
    <d v="1899-12-30T14:00:00"/>
    <d v="1900-01-03T07:53:00"/>
    <x v="0"/>
    <x v="1"/>
  </r>
  <r>
    <n v="192"/>
    <x v="1"/>
    <s v="CRM Ventas - Consejero"/>
    <s v="Almacenamiento del código de espacio en mayúsculas"/>
    <s v="En el módulo consejero, el código del espacio debe ser un campo que permita solo mayúsculas. Si el campo es tipeado en minúsculas, el sistema lo cambia automáticamente a mayúsculas, lo cual esta bien. Sin embargo, si en vez de digitar, el usuario pega (CTRL+V) de otra fuente, el sistema no realiza el cambio a mayúsculas y luego, cuando la oportunidad viaja a SG5 termina generando un error en el contrato."/>
    <s v="Incidencia"/>
    <s v="Atendido"/>
    <s v="Normal"/>
    <s v="Luis Rojas"/>
    <d v="2022-08-11T00:00:00"/>
    <d v="1899-12-30T06:51:00"/>
    <d v="2022-08-31T00:00:00"/>
    <d v="1899-12-30T12:29:00"/>
    <d v="2022-08-11T18:51:00"/>
    <d v="2022-08-31T12:29:00"/>
    <d v="1900-01-03T23:38:00"/>
    <d v="1899-12-30T14:00:00"/>
    <d v="1900-01-03T03:29:00"/>
    <x v="0"/>
    <x v="1"/>
  </r>
  <r>
    <n v="193"/>
    <x v="1"/>
    <s v="CRM Ventas - Supervisor"/>
    <s v="Desfase de las horas entre la interfaz y la BD"/>
    <s v="Se identificó un problema en el registro de movimientos de la oportunidad con la agenda."/>
    <s v="Incidencia"/>
    <s v="Abierto"/>
    <s v="Urgente"/>
    <s v="Grabiel Palacios"/>
    <d v="2022-08-15T00:00:00"/>
    <d v="1899-12-30T09:39:00"/>
    <s v="-"/>
    <s v="-"/>
    <d v="2022-08-15T09:39:00"/>
    <s v="-"/>
    <m/>
    <m/>
    <s v="-"/>
    <x v="0"/>
    <x v="2"/>
  </r>
  <r>
    <n v="194"/>
    <x v="1"/>
    <s v="CRM Ventas - Consejero"/>
    <s v="Fecha de creación "/>
    <s v="Oportunidad 20220816 - NEYRA NEYRA VICTOR PERCY no tiene fecha de creación. Esto impide cambiar a fase C Primera"/>
    <s v="Incidencia"/>
    <s v="Atendido"/>
    <s v="Urgente"/>
    <s v="Alfredo Ponce"/>
    <d v="2022-08-19T00:00:00"/>
    <d v="1899-12-30T08:53:00"/>
    <d v="2022-08-31T00:00:00"/>
    <d v="1899-12-30T12:31:00"/>
    <d v="2022-08-19T08:53:00"/>
    <d v="2022-08-31T12:31:00"/>
    <d v="1900-01-02T03:38:00"/>
    <d v="1899-12-30T08:00:00"/>
    <d v="1900-01-01T11:31:00"/>
    <x v="0"/>
    <x v="1"/>
  </r>
  <r>
    <n v="195"/>
    <x v="1"/>
    <s v="CRM Ventas - Consejero"/>
    <s v="Reservas y agendas NO GRABA"/>
    <s v="Usuarios reportan que no pueden grabar registro de reservas y agendas"/>
    <s v="Incidencia"/>
    <s v="Atendido"/>
    <s v="Urgente"/>
    <s v="Alfredo Ponce"/>
    <d v="2022-08-19T00:00:00"/>
    <d v="1899-12-30T08:59:00"/>
    <d v="2022-08-22T00:00:00"/>
    <d v="1899-12-30T11:54:00"/>
    <d v="2022-08-19T08:59:00"/>
    <d v="2022-08-22T11:54:00"/>
    <d v="1899-12-30T11:55:00"/>
    <d v="1899-12-30T01:00:00"/>
    <d v="1899-12-30T10:54:00"/>
    <x v="0"/>
    <x v="0"/>
  </r>
  <r>
    <n v="196"/>
    <x v="1"/>
    <s v="CRM Ventas - Supervisor"/>
    <s v="Envío oportundad - Carnet extranjería"/>
    <s v="Al enviar la oportunidad 20220829 - LOPEZ SULBARAN ANGEL GABRIEL , se obtiene el siguiente mensaje: Fracaso: {&quot;codigo&quot;:&quot;0003&quot;,&quot;descripcion&quot;:&quot;Las variables ingresadas son incorrectas&quot;,&quot;mensaje&quot;:{&quot;tipo_documento&quot;:&quot;El campo es obligatorio&quot;,&quot;numero_documento&quot;:&quot;El campo solo debe contener 8 caracteres&quot;}}_x000a__x000a_No logrando enviar la oportunidad a SG5"/>
    <s v="Incidencia"/>
    <s v="Atendido"/>
    <s v="Urgente"/>
    <s v="Alfredo Ponce"/>
    <d v="2022-08-29T00:00:00"/>
    <d v="1899-12-30T11:50:00"/>
    <d v="2022-08-31T00:00:00"/>
    <d v="1899-12-30T11:12:00"/>
    <d v="2022-08-29T11:50:00"/>
    <d v="2022-08-31T11:12:00"/>
    <d v="1899-12-30T17:22:00"/>
    <d v="1899-12-30T02:00:00"/>
    <d v="1899-12-30T07:22:00"/>
    <x v="0"/>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
  <r>
    <n v="183"/>
    <s v="Julio"/>
    <x v="0"/>
    <s v="Validación de datos"/>
    <s v="En el CRM ventas, módulo consejero (web), el campo &quot;Envía contrato al correo&quot; debería ser un campo de llenado obligatorio, pero se permite pasar a B-Segunda sin elegir una alternativa de la lista. Se solicita que al momento de hacer el pase a B-Segunda, el sistema valide que este campo cuente con una opción elegida por el usuario."/>
    <s v="Incidencia"/>
    <s v="Atendido"/>
    <s v="Normal"/>
    <s v="Luis Rojas"/>
    <d v="2022-07-06T00:00:00"/>
    <s v="13:03:00 p.m."/>
    <d v="2022-07-07T00:00:00"/>
    <d v="1899-12-30T11:56:00"/>
    <d v="2022-07-06T13:03:00"/>
    <d v="2022-07-07T11:56:00"/>
    <d v="1899-12-30T07:53:00"/>
    <d v="1899-12-30T01:00:00"/>
    <d v="1899-12-30T06:53:00"/>
    <s v="Falla funcional simple"/>
    <s v="En plazo"/>
  </r>
  <r>
    <n v="184"/>
    <s v="Julio"/>
    <x v="1"/>
    <s v="Envío no exitoso"/>
    <s v="Se dio cierre a la oportunidad 20220718 - FERNANDEZ ORELLANA ELIZABETH MARCELA y no muestra el mensaje de éxito. Tampoco pasa a SG5"/>
    <s v="Incidencia"/>
    <s v="Atendido"/>
    <s v="Urgente"/>
    <s v="Alfredo Ponce"/>
    <d v="2022-07-18T00:00:00"/>
    <s v="17:56:00 p.m."/>
    <d v="2022-07-27T00:00:00"/>
    <d v="1899-12-30T11:21:00"/>
    <d v="2022-07-18T17:56:00"/>
    <d v="2022-07-27T11:21:00"/>
    <d v="1900-01-01T08:25:00"/>
    <d v="1899-12-30T07:00:00"/>
    <d v="1900-01-01T01:25:00"/>
    <s v="Falla funcional simple"/>
    <s v="Fuera de plazo"/>
  </r>
  <r>
    <n v="185"/>
    <s v="Julio"/>
    <x v="0"/>
    <s v="Monto referencial obligatorio"/>
    <s v="Se encontraron dos oportunidades con monto referencial 0 que permitieron cambiar a fase Cerrado validado. Estas son: 20220718 - FERNANDEZ ORELLANA ELIZABETH MARCELA"/>
    <s v="Incidencia"/>
    <s v="Atendido"/>
    <s v="Alta"/>
    <s v="Alfredo Ponce"/>
    <d v="2022-07-19T00:00:00"/>
    <s v="17:23:00 p.m."/>
    <d v="2022-07-22T00:00:00"/>
    <d v="1899-12-30T12:18:00"/>
    <d v="2022-07-19T17:23:00"/>
    <d v="2022-07-22T12:18:00"/>
    <d v="1899-12-30T21:55:00"/>
    <d v="1899-12-30T03:00:00"/>
    <d v="1899-12-30T18:55:00"/>
    <s v="Falla funcional simple"/>
    <s v="En plazo"/>
  </r>
  <r>
    <n v="186"/>
    <s v="Julio"/>
    <x v="1"/>
    <s v="Problemas al enviar el rechazo al CRM"/>
    <s v="Al rechazar la oportunidad 20220710 - CENTENO HUIZA MONICA EDITH en SG5 se obtiene el siguiente mensaje: (3) PROBLEMAS AL ENVIAR EL RECHAZO AL CRM {&quot;MESSAGE&quot;.&quot;AN ERROR HAS OCURRED.&quot;})."/>
    <s v="Incidencia"/>
    <s v="Atendido"/>
    <s v="Urgente"/>
    <s v="Alfredo Ponce"/>
    <d v="2022-07-20T00:00:00"/>
    <d v="1899-12-30T12:42:00"/>
    <d v="2022-07-22T00:00:00"/>
    <d v="1899-12-30T12:14:00"/>
    <d v="2022-07-20T12:42:00"/>
    <d v="2022-07-22T12:14:00"/>
    <d v="1899-12-30T17:32:00"/>
    <d v="1899-12-30T02:00:00"/>
    <d v="1899-12-30T15:32:00"/>
    <s v="Falla funcional simple"/>
    <s v="En plazo"/>
  </r>
  <r>
    <n v="188"/>
    <s v="Agosto"/>
    <x v="0"/>
    <s v="Sede origen errado"/>
    <s v="Oportunidad de sede San Antonio figura como Cañete"/>
    <s v="Incidencia"/>
    <s v="Solución observada"/>
    <s v="Alta"/>
    <s v="Alfredo Ponce"/>
    <d v="2022-08-01T00:00:00"/>
    <d v="1899-12-30T10:42:00"/>
    <s v="-"/>
    <s v="-"/>
    <d v="2022-08-01T10:42:00"/>
    <d v="2022-09-08T11:55:00"/>
    <d v="1900-01-08T01:13:00"/>
    <m/>
    <d v="1900-01-08T01:13:00"/>
    <s v="Falla funcional simple"/>
    <s v="Fuera de plazo"/>
  </r>
  <r>
    <n v="189"/>
    <s v="Agosto"/>
    <x v="0"/>
    <s v="Error en una opciones de derecho de uso"/>
    <s v="Al registrar nuevo tipo de servicio de uso en el SG5 y guardarlo para que se mandé al CRM, este no refleja los cambios agregados. En este caso se agregó un &quot;Derecho de uso perpetuo sepultura simple zona B&quot; en la sede CHiclayo."/>
    <s v="Incidencia"/>
    <s v="Atendido"/>
    <s v="Urgente"/>
    <s v="Luis Rojas"/>
    <d v="2022-08-02T00:00:00"/>
    <d v="1899-12-30T09:40:00"/>
    <d v="2022-08-02T00:00:00"/>
    <s v="14:13:00 p.m."/>
    <d v="2022-08-02T09:40:00"/>
    <d v="2022-08-02T14:13:00"/>
    <d v="1899-12-30T04:33:00"/>
    <d v="1899-12-30T01:00:00"/>
    <d v="1899-12-30T03:33:00"/>
    <s v="Falla funcional simple"/>
    <s v="En plazo"/>
  </r>
  <r>
    <n v="190"/>
    <s v="Agosto"/>
    <x v="0"/>
    <s v="Fecha de creación "/>
    <s v="Oportunidad 20220803 - Carazas Huaman Hermitaño no tiene fecha de creación. Esto impide cambiar a fase C Primera"/>
    <s v="Incidencia"/>
    <s v="Atendido"/>
    <s v="Normal"/>
    <s v="Alfredo Ponce"/>
    <d v="2022-08-04T00:00:00"/>
    <d v="1899-12-30T11:27:00"/>
    <d v="2022-08-31T00:00:00"/>
    <d v="1899-12-30T12:35:00"/>
    <d v="2022-08-04T11:27:00"/>
    <d v="2022-08-31T12:35:00"/>
    <d v="1900-01-06T04:08:00"/>
    <d v="1899-12-30T19:00:00"/>
    <d v="1900-01-05T01:08:00"/>
    <s v="Falla funcional simple"/>
    <s v="Fuera de plazo"/>
  </r>
  <r>
    <n v="191"/>
    <s v="Agosto"/>
    <x v="1"/>
    <s v="Error en el registro de correo"/>
    <s v="Se tiene un error con los correos registrados de las oportunidades, son correos correctos pero al momento de mandar las oportunidades estas no pasan y reportan un error en el formato de la direccion de correo."/>
    <s v="Incidencia"/>
    <s v="Atendido"/>
    <s v="Urgente"/>
    <s v="Grabiel Palacios"/>
    <d v="2022-08-11T00:00:00"/>
    <d v="1899-12-30T14:24:00"/>
    <d v="2022-08-31T00:00:00"/>
    <d v="1899-12-30T12:17:00"/>
    <d v="2022-08-11T14:24:00"/>
    <d v="2022-08-31T12:17:00"/>
    <d v="1900-01-04T03:53:00"/>
    <d v="1899-12-30T14:00:00"/>
    <d v="1900-01-03T07:53:00"/>
    <s v="Falla funcional simple"/>
    <s v="Fuera de plazo"/>
  </r>
  <r>
    <n v="192"/>
    <s v="Agosto"/>
    <x v="0"/>
    <s v="Almacenamiento del código de espacio en mayúsculas"/>
    <s v="En el módulo consejero, el código del espacio debe ser un campo que permita solo mayúsculas. Si el campo es tipeado en minúsculas, el sistema lo cambia automáticamente a mayúsculas, lo cual esta bien. Sin embargo, si en vez de digitar, el usuario pega (CTRL+V) de otra fuente, el sistema no realiza el cambio a mayúsculas y luego, cuando la oportunidad viaja a SG5 termina generando un error en el contrato."/>
    <s v="Incidencia"/>
    <s v="Atendido"/>
    <s v="Normal"/>
    <s v="Luis Rojas"/>
    <d v="2022-08-11T00:00:00"/>
    <d v="1899-12-30T06:51:00"/>
    <d v="2022-08-31T00:00:00"/>
    <d v="1899-12-30T12:29:00"/>
    <d v="2022-08-11T18:51:00"/>
    <d v="2022-08-31T12:29:00"/>
    <d v="1900-01-03T23:38:00"/>
    <d v="1899-12-30T14:00:00"/>
    <d v="1900-01-03T03:29:00"/>
    <s v="Falla funcional simple"/>
    <s v="Fuera de plazo"/>
  </r>
  <r>
    <n v="193"/>
    <s v="Agosto"/>
    <x v="1"/>
    <s v="Desfase de las horas entre la interfaz y la BD"/>
    <s v="Se identificó un problema en el registro de movimientos de la oportunidad con la agenda."/>
    <s v="Incidencia"/>
    <s v="Abierto"/>
    <s v="Urgente"/>
    <s v="Grabiel Palacios"/>
    <d v="2022-08-15T00:00:00"/>
    <d v="1899-12-30T09:39:00"/>
    <s v="-"/>
    <s v="-"/>
    <d v="2022-08-15T09:39:00"/>
    <s v="-"/>
    <m/>
    <m/>
    <s v="-"/>
    <s v="Falla funcional simple"/>
    <s v="En atención"/>
  </r>
  <r>
    <n v="194"/>
    <s v="Agosto"/>
    <x v="0"/>
    <s v="Fecha de creación "/>
    <s v="Oportunidad 20220816 - NEYRA NEYRA VICTOR PERCY no tiene fecha de creación. Esto impide cambiar a fase C Primera"/>
    <s v="Incidencia"/>
    <s v="Atendido"/>
    <s v="Urgente"/>
    <s v="Alfredo Ponce"/>
    <d v="2022-08-19T00:00:00"/>
    <d v="1899-12-30T08:53:00"/>
    <d v="2022-08-31T00:00:00"/>
    <d v="1899-12-30T12:31:00"/>
    <d v="2022-08-19T08:53:00"/>
    <d v="2022-08-31T12:31:00"/>
    <d v="1900-01-02T03:38:00"/>
    <d v="1899-12-30T08:00:00"/>
    <d v="1900-01-01T11:31:00"/>
    <s v="Falla funcional simple"/>
    <s v="Fuera de plazo"/>
  </r>
  <r>
    <n v="195"/>
    <s v="Agosto"/>
    <x v="0"/>
    <s v="Reservas y agendas NO GRABA"/>
    <s v="Usuarios reportan que no pueden grabar registro de reservas y agendas"/>
    <s v="Incidencia"/>
    <s v="Atendido"/>
    <s v="Urgente"/>
    <s v="Alfredo Ponce"/>
    <d v="2022-08-19T00:00:00"/>
    <d v="1899-12-30T08:59:00"/>
    <d v="2022-08-22T00:00:00"/>
    <d v="1899-12-30T11:54:00"/>
    <d v="2022-08-19T08:59:00"/>
    <d v="2022-08-22T11:54:00"/>
    <d v="1899-12-30T11:55:00"/>
    <d v="1899-12-30T01:00:00"/>
    <d v="1899-12-30T10:54:00"/>
    <s v="Falla funcional simple"/>
    <s v="En plazo"/>
  </r>
  <r>
    <n v="196"/>
    <s v="Agosto"/>
    <x v="1"/>
    <s v="Envío oportundad - Carnet extranjería"/>
    <s v="Al enviar la oportunidad 20220829 - LOPEZ SULBARAN ANGEL GABRIEL , se obtiene el siguiente mensaje: Fracaso: {&quot;codigo&quot;:&quot;0003&quot;,&quot;descripcion&quot;:&quot;Las variables ingresadas son incorrectas&quot;,&quot;mensaje&quot;:{&quot;tipo_documento&quot;:&quot;El campo es obligatorio&quot;,&quot;numero_documento&quot;:&quot;El campo solo debe contener 8 caracteres&quot;}}_x000a__x000a_No logrando enviar la oportunidad a SG5"/>
    <s v="Incidencia"/>
    <s v="Atendido"/>
    <s v="Urgente"/>
    <s v="Alfredo Ponce"/>
    <d v="2022-08-29T00:00:00"/>
    <d v="1899-12-30T11:50:00"/>
    <d v="2022-08-31T00:00:00"/>
    <d v="1899-12-30T11:12:00"/>
    <d v="2022-08-29T11:50:00"/>
    <d v="2022-08-31T11:12:00"/>
    <d v="1899-12-30T17:22:00"/>
    <d v="1899-12-30T02:00:00"/>
    <d v="1899-12-30T07:22:00"/>
    <s v="Falla funcional simple"/>
    <s v="En plaz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1A14670-656C-4CF7-8270-EA8AC8DF4C24}" name="TablaDinámica3"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8">
  <location ref="A47:E51" firstHeaderRow="1" firstDataRow="2" firstDataCol="1"/>
  <pivotFields count="20">
    <pivotField dataField="1" showAll="0"/>
    <pivotField axis="axisRow" showAll="0">
      <items count="3">
        <item x="0"/>
        <item x="1"/>
        <item t="default"/>
      </items>
    </pivotField>
    <pivotField showAll="0"/>
    <pivotField showAll="0"/>
    <pivotField showAll="0"/>
    <pivotField showAll="0"/>
    <pivotField showAll="0"/>
    <pivotField showAll="0"/>
    <pivotField showAll="0"/>
    <pivotField numFmtId="14" showAll="0"/>
    <pivotField showAll="0"/>
    <pivotField showAll="0"/>
    <pivotField showAll="0"/>
    <pivotField numFmtId="22" showAll="0"/>
    <pivotField showAll="0"/>
    <pivotField showAll="0"/>
    <pivotField showAll="0"/>
    <pivotField showAll="0"/>
    <pivotField showAll="0"/>
    <pivotField axis="axisCol" showAll="0">
      <items count="6">
        <item x="2"/>
        <item x="0"/>
        <item x="1"/>
        <item m="1" x="4"/>
        <item m="1" x="3"/>
        <item t="default"/>
      </items>
    </pivotField>
  </pivotFields>
  <rowFields count="1">
    <field x="1"/>
  </rowFields>
  <rowItems count="3">
    <i>
      <x/>
    </i>
    <i>
      <x v="1"/>
    </i>
    <i t="grand">
      <x/>
    </i>
  </rowItems>
  <colFields count="1">
    <field x="19"/>
  </colFields>
  <colItems count="4">
    <i>
      <x/>
    </i>
    <i>
      <x v="1"/>
    </i>
    <i>
      <x v="2"/>
    </i>
    <i t="grand">
      <x/>
    </i>
  </colItems>
  <dataFields count="1">
    <dataField name="Cuenta de Código" fld="0" subtotal="count" showDataAs="percentOfRow" baseField="1" baseItem="0" numFmtId="10"/>
  </dataFields>
  <chartFormats count="18">
    <chartFormat chart="0" format="0" series="1">
      <pivotArea type="data" outline="0" fieldPosition="0">
        <references count="2">
          <reference field="4294967294" count="1" selected="0">
            <x v="0"/>
          </reference>
          <reference field="19" count="1" selected="0">
            <x v="0"/>
          </reference>
        </references>
      </pivotArea>
    </chartFormat>
    <chartFormat chart="0" format="1" series="1">
      <pivotArea type="data" outline="0" fieldPosition="0">
        <references count="2">
          <reference field="4294967294" count="1" selected="0">
            <x v="0"/>
          </reference>
          <reference field="19" count="1" selected="0">
            <x v="1"/>
          </reference>
        </references>
      </pivotArea>
    </chartFormat>
    <chartFormat chart="0" format="2" series="1">
      <pivotArea type="data" outline="0" fieldPosition="0">
        <references count="2">
          <reference field="4294967294" count="1" selected="0">
            <x v="0"/>
          </reference>
          <reference field="19" count="1" selected="0">
            <x v="2"/>
          </reference>
        </references>
      </pivotArea>
    </chartFormat>
    <chartFormat chart="3" format="6" series="1">
      <pivotArea type="data" outline="0" fieldPosition="0">
        <references count="2">
          <reference field="4294967294" count="1" selected="0">
            <x v="0"/>
          </reference>
          <reference field="19" count="1" selected="0">
            <x v="0"/>
          </reference>
        </references>
      </pivotArea>
    </chartFormat>
    <chartFormat chart="3" format="7" series="1">
      <pivotArea type="data" outline="0" fieldPosition="0">
        <references count="2">
          <reference field="4294967294" count="1" selected="0">
            <x v="0"/>
          </reference>
          <reference field="19" count="1" selected="0">
            <x v="1"/>
          </reference>
        </references>
      </pivotArea>
    </chartFormat>
    <chartFormat chart="3" format="8" series="1">
      <pivotArea type="data" outline="0" fieldPosition="0">
        <references count="2">
          <reference field="4294967294" count="1" selected="0">
            <x v="0"/>
          </reference>
          <reference field="19" count="1" selected="0">
            <x v="2"/>
          </reference>
        </references>
      </pivotArea>
    </chartFormat>
    <chartFormat chart="4" format="0" series="1">
      <pivotArea type="data" outline="0" fieldPosition="0">
        <references count="2">
          <reference field="4294967294" count="1" selected="0">
            <x v="0"/>
          </reference>
          <reference field="19" count="1" selected="0">
            <x v="0"/>
          </reference>
        </references>
      </pivotArea>
    </chartFormat>
    <chartFormat chart="4" format="1" series="1">
      <pivotArea type="data" outline="0" fieldPosition="0">
        <references count="2">
          <reference field="4294967294" count="1" selected="0">
            <x v="0"/>
          </reference>
          <reference field="19" count="1" selected="0">
            <x v="1"/>
          </reference>
        </references>
      </pivotArea>
    </chartFormat>
    <chartFormat chart="4" format="2" series="1">
      <pivotArea type="data" outline="0" fieldPosition="0">
        <references count="2">
          <reference field="4294967294" count="1" selected="0">
            <x v="0"/>
          </reference>
          <reference field="19" count="1" selected="0">
            <x v="2"/>
          </reference>
        </references>
      </pivotArea>
    </chartFormat>
    <chartFormat chart="5" format="3" series="1">
      <pivotArea type="data" outline="0" fieldPosition="0">
        <references count="2">
          <reference field="4294967294" count="1" selected="0">
            <x v="0"/>
          </reference>
          <reference field="19" count="1" selected="0">
            <x v="0"/>
          </reference>
        </references>
      </pivotArea>
    </chartFormat>
    <chartFormat chart="5" format="4" series="1">
      <pivotArea type="data" outline="0" fieldPosition="0">
        <references count="2">
          <reference field="4294967294" count="1" selected="0">
            <x v="0"/>
          </reference>
          <reference field="19" count="1" selected="0">
            <x v="1"/>
          </reference>
        </references>
      </pivotArea>
    </chartFormat>
    <chartFormat chart="5" format="5" series="1">
      <pivotArea type="data" outline="0" fieldPosition="0">
        <references count="2">
          <reference field="4294967294" count="1" selected="0">
            <x v="0"/>
          </reference>
          <reference field="19" count="1" selected="0">
            <x v="2"/>
          </reference>
        </references>
      </pivotArea>
    </chartFormat>
    <chartFormat chart="6" format="6" series="1">
      <pivotArea type="data" outline="0" fieldPosition="0">
        <references count="2">
          <reference field="4294967294" count="1" selected="0">
            <x v="0"/>
          </reference>
          <reference field="19" count="1" selected="0">
            <x v="0"/>
          </reference>
        </references>
      </pivotArea>
    </chartFormat>
    <chartFormat chart="6" format="7" series="1">
      <pivotArea type="data" outline="0" fieldPosition="0">
        <references count="2">
          <reference field="4294967294" count="1" selected="0">
            <x v="0"/>
          </reference>
          <reference field="19" count="1" selected="0">
            <x v="1"/>
          </reference>
        </references>
      </pivotArea>
    </chartFormat>
    <chartFormat chart="6" format="8" series="1">
      <pivotArea type="data" outline="0" fieldPosition="0">
        <references count="2">
          <reference field="4294967294" count="1" selected="0">
            <x v="0"/>
          </reference>
          <reference field="19" count="1" selected="0">
            <x v="2"/>
          </reference>
        </references>
      </pivotArea>
    </chartFormat>
    <chartFormat chart="7" format="6" series="1">
      <pivotArea type="data" outline="0" fieldPosition="0">
        <references count="2">
          <reference field="4294967294" count="1" selected="0">
            <x v="0"/>
          </reference>
          <reference field="19" count="1" selected="0">
            <x v="0"/>
          </reference>
        </references>
      </pivotArea>
    </chartFormat>
    <chartFormat chart="7" format="7" series="1">
      <pivotArea type="data" outline="0" fieldPosition="0">
        <references count="2">
          <reference field="4294967294" count="1" selected="0">
            <x v="0"/>
          </reference>
          <reference field="19" count="1" selected="0">
            <x v="1"/>
          </reference>
        </references>
      </pivotArea>
    </chartFormat>
    <chartFormat chart="7" format="8" series="1">
      <pivotArea type="data" outline="0" fieldPosition="0">
        <references count="2">
          <reference field="4294967294" count="1" selected="0">
            <x v="0"/>
          </reference>
          <reference field="19"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B079420-F1B2-429D-A6A4-E019F0BFF8E8}" name="TablaDinámica25" cacheId="1" applyNumberFormats="0" applyBorderFormats="0" applyFontFormats="0" applyPatternFormats="0" applyAlignmentFormats="0" applyWidthHeightFormats="1" dataCaption="Valores" updatedVersion="7" minRefreshableVersion="3" useAutoFormatting="1" rowGrandTotals="0" colGrandTotals="0" itemPrintTitles="1" createdVersion="7" indent="0" compact="0" compactData="0" multipleFieldFilters="0" chartFormat="6">
  <location ref="A3:B5" firstHeaderRow="1" firstDataRow="1" firstDataCol="1"/>
  <pivotFields count="20">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2">
        <item x="0"/>
        <item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14"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2"/>
  </rowFields>
  <rowItems count="2">
    <i>
      <x/>
    </i>
    <i>
      <x v="1"/>
    </i>
  </rowItems>
  <colItems count="1">
    <i/>
  </colItems>
  <dataFields count="1">
    <dataField name="Cuenta de Modulo" fld="2" subtotal="count" baseField="0" baseItem="0"/>
  </dataFields>
  <chartFormats count="2">
    <chartFormat chart="0" format="0" series="1">
      <pivotArea type="data" outline="0" fieldPosition="0">
        <references count="1">
          <reference field="4294967294" count="1" selected="0">
            <x v="0"/>
          </reference>
        </references>
      </pivotArea>
    </chartFormat>
    <chartFormat chart="5"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EFB4BA5-AE8E-4CE3-B1AE-C0F95BA5C384}" name="TablaDinámica45"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1">
  <location ref="A30:B33" firstHeaderRow="1" firstDataRow="1" firstDataCol="1"/>
  <pivotFields count="20">
    <pivotField dataField="1" showAll="0"/>
    <pivotField axis="axisRow" showAll="0">
      <items count="3">
        <item x="0"/>
        <item x="1"/>
        <item t="default"/>
      </items>
    </pivotField>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s>
  <rowFields count="1">
    <field x="1"/>
  </rowFields>
  <rowItems count="3">
    <i>
      <x/>
    </i>
    <i>
      <x v="1"/>
    </i>
    <i t="grand">
      <x/>
    </i>
  </rowItems>
  <colItems count="1">
    <i/>
  </colItems>
  <dataFields count="1">
    <dataField name="Cuenta de Código" fld="0" subtotal="count" baseField="1" baseItem="0"/>
  </dataField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 count="1" selected="0">
            <x v="0"/>
          </reference>
        </references>
      </pivotArea>
    </chartFormat>
    <chartFormat chart="0" format="2">
      <pivotArea type="data" outline="0" fieldPosition="0">
        <references count="2">
          <reference field="4294967294" count="1" selected="0">
            <x v="0"/>
          </reference>
          <reference field="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8C720C0-7D04-44AE-9E0C-0AD52E7A7347}" name="TablaDinámica43"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5">
  <location ref="A18:D24" firstHeaderRow="1" firstDataRow="2" firstDataCol="1"/>
  <pivotFields count="20">
    <pivotField dataField="1" showAll="0"/>
    <pivotField axis="axisCol" showAll="0">
      <items count="3">
        <item x="0"/>
        <item x="1"/>
        <item t="default"/>
      </items>
    </pivotField>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axis="axisRow" showAll="0">
      <items count="3">
        <item x="0"/>
        <item m="1" x="1"/>
        <item t="default"/>
      </items>
    </pivotField>
    <pivotField axis="axisRow" showAll="0">
      <items count="6">
        <item x="2"/>
        <item x="0"/>
        <item x="1"/>
        <item m="1" x="4"/>
        <item m="1" x="3"/>
        <item t="default"/>
      </items>
    </pivotField>
  </pivotFields>
  <rowFields count="2">
    <field x="18"/>
    <field x="19"/>
  </rowFields>
  <rowItems count="5">
    <i>
      <x/>
    </i>
    <i r="1">
      <x/>
    </i>
    <i r="1">
      <x v="1"/>
    </i>
    <i r="1">
      <x v="2"/>
    </i>
    <i t="grand">
      <x/>
    </i>
  </rowItems>
  <colFields count="1">
    <field x="1"/>
  </colFields>
  <colItems count="3">
    <i>
      <x/>
    </i>
    <i>
      <x v="1"/>
    </i>
    <i t="grand">
      <x/>
    </i>
  </colItems>
  <dataFields count="1">
    <dataField name="Cuenta de Código" fld="0" subtotal="count" baseField="19" baseItem="0"/>
  </dataFields>
  <chartFormats count="4">
    <chartFormat chart="1" format="0" series="1">
      <pivotArea type="data" outline="0" fieldPosition="0">
        <references count="2">
          <reference field="4294967294" count="1" selected="0">
            <x v="0"/>
          </reference>
          <reference field="1" count="1" selected="0">
            <x v="0"/>
          </reference>
        </references>
      </pivotArea>
    </chartFormat>
    <chartFormat chart="1" format="1" series="1">
      <pivotArea type="data" outline="0" fieldPosition="0">
        <references count="2">
          <reference field="4294967294" count="1" selected="0">
            <x v="0"/>
          </reference>
          <reference field="1" count="1" selected="0">
            <x v="1"/>
          </reference>
        </references>
      </pivotArea>
    </chartFormat>
    <chartFormat chart="4" format="6" series="1">
      <pivotArea type="data" outline="0" fieldPosition="0">
        <references count="2">
          <reference field="4294967294" count="1" selected="0">
            <x v="0"/>
          </reference>
          <reference field="1" count="1" selected="0">
            <x v="0"/>
          </reference>
        </references>
      </pivotArea>
    </chartFormat>
    <chartFormat chart="4" format="7" series="1">
      <pivotArea type="data" outline="0" fieldPosition="0">
        <references count="2">
          <reference field="4294967294" count="1" selected="0">
            <x v="0"/>
          </reference>
          <reference field="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250F33-BF06-4093-B14D-E6C2F7875F61}" name="Tabla1" displayName="Tabla1" ref="A3:T16" totalsRowShown="0" dataDxfId="41">
  <autoFilter ref="A3:T16" xr:uid="{BB250F33-BF06-4093-B14D-E6C2F7875F61}"/>
  <tableColumns count="20">
    <tableColumn id="1" xr3:uid="{706347A7-068A-4041-9D56-7E9761D50AD7}" name="Código" dataDxfId="40"/>
    <tableColumn id="2" xr3:uid="{128697BF-AC77-4C19-8BD1-3C63D7588F46}" name="Mes" dataDxfId="39"/>
    <tableColumn id="3" xr3:uid="{7444B95C-118B-43DD-AEFD-5DDC08CE72BC}" name="Modulo" dataDxfId="38"/>
    <tableColumn id="4" xr3:uid="{F37EB12D-29DB-42AF-A11A-745C63366925}" name="Descripción" dataDxfId="37"/>
    <tableColumn id="16" xr3:uid="{1491AF85-3702-45AE-89A4-3CD073DE4ED2}" name="Detalle" dataDxfId="36"/>
    <tableColumn id="5" xr3:uid="{09B631F3-C938-4159-B1B5-26F16F26298F}" name="Categoría o tipo" dataDxfId="35"/>
    <tableColumn id="6" xr3:uid="{1B15AB56-7B32-4E7E-AB7C-E90F7F958663}" name="Estado" dataDxfId="34"/>
    <tableColumn id="7" xr3:uid="{48644320-74E4-4459-B5F0-E9C7222AD9C4}" name="Prioridad " dataDxfId="33"/>
    <tableColumn id="8" xr3:uid="{66CB9A96-7850-4960-838B-99541323F03B}" name="Reportado por" dataDxfId="32"/>
    <tableColumn id="9" xr3:uid="{2819D838-7A77-47F1-8F19-0AEECF99EFB9}" name="Fecha de ingreso " dataDxfId="31"/>
    <tableColumn id="10" xr3:uid="{30B8A736-6B40-4101-AE9B-25BAFBC37ACC}" name="Hora de ingreso" dataDxfId="30"/>
    <tableColumn id="11" xr3:uid="{88B6818C-7512-4BAA-A4D3-01DA4745E109}" name="Fecha de resolución " dataDxfId="29"/>
    <tableColumn id="12" xr3:uid="{7E1558EC-CF88-442C-A941-F719B3F143E9}" name="Hora de resolución " dataDxfId="28"/>
    <tableColumn id="13" xr3:uid="{5B51093F-8833-40B5-A0FB-0101ED6616D6}" name="Fecha Ingreso" dataDxfId="27"/>
    <tableColumn id="14" xr3:uid="{8BD6A27C-74D6-4D22-8F57-441FF79FA5E7}" name="Fecha Resolución" dataDxfId="26"/>
    <tableColumn id="15" xr3:uid="{833D7C45-E496-4F09-821A-B272DE5F8A3B}" name="Horas totales" dataDxfId="25">
      <calculatedColumnFormula>(NETWORKDAYS(Tabla1[[#This Row],[Fecha Ingreso]],Tabla1[[#This Row],[Fecha Resolución]])-2)*($P$1-$O$1)+$P$1-MOD(Tabla1[[#This Row],[Fecha Ingreso]],1)+MOD(Tabla1[[#This Row],[Fecha Resolución]],1)-$O$1</calculatedColumnFormula>
    </tableColumn>
    <tableColumn id="20" xr3:uid="{41EC2519-997A-44B0-9CA2-2E29E07FFA59}" name="Break" dataDxfId="24">
      <calculatedColumnFormula>(NETWORKDAYS(Tabla1[[#This Row],[Fecha de ingreso ]],Tabla1[[#This Row],[Fecha de resolución ]])-2)*($R$1-$Q$1)+$R$1-MOD(Tabla1[[#This Row],[Fecha de ingreso ]],1)+MOD(Tabla1[[#This Row],[Fecha de resolución ]],1)-$Q$1</calculatedColumnFormula>
    </tableColumn>
    <tableColumn id="19" xr3:uid="{9FBD4D7E-9185-485C-B90A-E08DB615999F}" name="Horas Hábiles" dataDxfId="23">
      <calculatedColumnFormula>Tabla1[[#This Row],[Horas totales]]-Tabla1[[#This Row],[Break]]</calculatedColumnFormula>
    </tableColumn>
    <tableColumn id="17" xr3:uid="{4D3BF716-4F6D-4F4A-9A58-28F8559DD280}" name="Tipo de Fallas" dataDxfId="22"/>
    <tableColumn id="18" xr3:uid="{AA2D45AC-A218-449E-93F2-CB3A0739994C}" name="Plazos" dataDxfId="2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FD0142B-E831-4FBA-88CC-ADB0CC872645}" name="Tabla15" displayName="Tabla15" ref="A3:T16" totalsRowShown="0" dataDxfId="20">
  <autoFilter ref="A3:T16" xr:uid="{1FD0142B-E831-4FBA-88CC-ADB0CC872645}"/>
  <tableColumns count="20">
    <tableColumn id="1" xr3:uid="{2E77BD84-68ED-4819-BA76-0744F0A87E41}" name="Código" dataDxfId="19"/>
    <tableColumn id="2" xr3:uid="{7FB0A734-52E4-48C2-A200-B9D4CEFBD44B}" name="Mes" dataDxfId="18"/>
    <tableColumn id="3" xr3:uid="{76A35219-A3E1-43B6-A4AE-E2A8644F9938}" name="Modulo" dataDxfId="17"/>
    <tableColumn id="4" xr3:uid="{4E83F5A1-7B4D-4629-8A7F-BC80B76C75C9}" name="Descripción" dataDxfId="16"/>
    <tableColumn id="16" xr3:uid="{595B398D-86A2-44E6-A61E-AFCF74DB8485}" name="Detalle" dataDxfId="15"/>
    <tableColumn id="5" xr3:uid="{501FB331-538F-4D35-AC62-447F9065FD80}" name="Categoría o tipo" dataDxfId="14"/>
    <tableColumn id="6" xr3:uid="{53EE8F55-AC3A-4A5F-A9CB-B0A8F3BD1362}" name="Estado" dataDxfId="13"/>
    <tableColumn id="7" xr3:uid="{0E2987F8-5414-4AEC-BCD8-C02BCF3C30F6}" name="Prioridad " dataDxfId="12"/>
    <tableColumn id="8" xr3:uid="{05EADC40-C087-405B-9F8B-ED5B09821CEF}" name="Reportado por" dataDxfId="11"/>
    <tableColumn id="9" xr3:uid="{2DB27F17-69DE-4E8B-ACDC-27D3A0F47CBE}" name="Fecha de ingreso " dataDxfId="10"/>
    <tableColumn id="10" xr3:uid="{6341BB44-5F1B-4F6F-BE6B-8F0AD8B903F9}" name="Hora de ingreso" dataDxfId="9"/>
    <tableColumn id="11" xr3:uid="{A2A17AE3-8093-4E80-88AD-59B51C2C1A3E}" name="Fecha de resolución " dataDxfId="8"/>
    <tableColumn id="12" xr3:uid="{E49BEB95-897D-4EA5-BA4F-8C874DE98072}" name="Hora de resolución " dataDxfId="7"/>
    <tableColumn id="13" xr3:uid="{F45FAB40-EFEA-41C2-B6D0-9B104FFED238}" name="Fecha Ingreso" dataDxfId="6"/>
    <tableColumn id="14" xr3:uid="{D6CB4792-377C-487E-B129-AB4B1E6CEC15}" name="Fecha Resolución" dataDxfId="5"/>
    <tableColumn id="15" xr3:uid="{6979464C-B421-437E-A893-C4B880C44C7C}" name="Horas totales" dataDxfId="4">
      <calculatedColumnFormula>(NETWORKDAYS(Tabla15[[#This Row],[Fecha Ingreso]],Tabla15[[#This Row],[Fecha Resolución]])-2)*($P$3-$O$3)+$P$3-MOD(Tabla15[[#This Row],[Fecha Ingreso]],1)+MOD(Tabla15[[#This Row],[Fecha Resolución]],1)-$O$3</calculatedColumnFormula>
    </tableColumn>
    <tableColumn id="20" xr3:uid="{001A709D-3DB4-47CF-9549-046E25381B9D}" name="Break" dataDxfId="3">
      <calculatedColumnFormula>(NETWORKDAYS(Tabla15[[#This Row],[Fecha de ingreso ]],Tabla15[[#This Row],[Fecha de resolución ]])-2)*($R$3-$Q$3)+$R$3-MOD(Tabla15[[#This Row],[Fecha de ingreso ]],1)+MOD(Tabla15[[#This Row],[Fecha de resolución ]],1)-$Q$3</calculatedColumnFormula>
    </tableColumn>
    <tableColumn id="19" xr3:uid="{8C6D0D6C-50D6-4DB5-94BC-5CA0D9746E9D}" name="Horas Hábiles" dataDxfId="2"/>
    <tableColumn id="17" xr3:uid="{EAB6B6E1-191B-4290-B48E-5FD96BEFDBCC}" name="Tipo de Fallas" dataDxfId="1"/>
    <tableColumn id="18" xr3:uid="{2F0F8AEA-7E34-4242-B7E6-A4BCDE7DC9CC}" name="Plaz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5D83C-2714-449C-BC85-5A50E56E2176}">
  <dimension ref="A1:AD25"/>
  <sheetViews>
    <sheetView tabSelected="1" zoomScale="80" zoomScaleNormal="80" workbookViewId="0">
      <pane xSplit="1" topLeftCell="E1" activePane="topRight" state="frozen"/>
      <selection pane="topRight" activeCell="A3" sqref="A3:T16"/>
    </sheetView>
  </sheetViews>
  <sheetFormatPr baseColWidth="10" defaultRowHeight="15" x14ac:dyDescent="0.25"/>
  <cols>
    <col min="3" max="3" width="20.28515625" customWidth="1"/>
    <col min="4" max="4" width="26.7109375" customWidth="1"/>
    <col min="5" max="5" width="19.85546875" customWidth="1"/>
    <col min="6" max="6" width="17.140625" style="17" customWidth="1"/>
    <col min="7" max="7" width="20.5703125" style="40" bestFit="1" customWidth="1"/>
    <col min="8" max="8" width="11.7109375" customWidth="1"/>
    <col min="9" max="9" width="17.42578125" bestFit="1" customWidth="1"/>
    <col min="10" max="10" width="18.7109375" hidden="1" customWidth="1"/>
    <col min="11" max="11" width="17.140625" hidden="1" customWidth="1"/>
    <col min="12" max="12" width="21.42578125" hidden="1" customWidth="1"/>
    <col min="13" max="13" width="21.28515625" hidden="1" customWidth="1"/>
    <col min="14" max="14" width="19.85546875" customWidth="1"/>
    <col min="15" max="15" width="19.28515625" bestFit="1" customWidth="1"/>
    <col min="16" max="16" width="18.7109375" style="17" hidden="1" customWidth="1"/>
    <col min="17" max="17" width="8.7109375" style="17" hidden="1" customWidth="1"/>
    <col min="18" max="18" width="13.140625" customWidth="1"/>
    <col min="19" max="19" width="17.7109375" customWidth="1"/>
    <col min="20" max="20" width="15.7109375" bestFit="1" customWidth="1"/>
    <col min="26" max="26" width="22" customWidth="1"/>
    <col min="28" max="28" width="17" bestFit="1" customWidth="1"/>
    <col min="30" max="30" width="17" bestFit="1" customWidth="1"/>
  </cols>
  <sheetData>
    <row r="1" spans="1:30" hidden="1" x14ac:dyDescent="0.25">
      <c r="O1" s="28">
        <v>0.375</v>
      </c>
      <c r="P1" s="34">
        <v>0.75</v>
      </c>
      <c r="Q1" s="34">
        <v>0.54166666666666663</v>
      </c>
      <c r="R1" s="28">
        <v>0.58333333333333337</v>
      </c>
    </row>
    <row r="2" spans="1:30" hidden="1" x14ac:dyDescent="0.25"/>
    <row r="3" spans="1:30" x14ac:dyDescent="0.25">
      <c r="A3" t="s">
        <v>12</v>
      </c>
      <c r="B3" t="s">
        <v>17</v>
      </c>
      <c r="C3" t="s">
        <v>29</v>
      </c>
      <c r="D3" t="s">
        <v>15</v>
      </c>
      <c r="E3" t="s">
        <v>47</v>
      </c>
      <c r="F3" s="17" t="s">
        <v>18</v>
      </c>
      <c r="G3" s="40" t="s">
        <v>13</v>
      </c>
      <c r="H3" t="s">
        <v>16</v>
      </c>
      <c r="I3" t="s">
        <v>19</v>
      </c>
      <c r="J3" t="s">
        <v>30</v>
      </c>
      <c r="K3" t="s">
        <v>22</v>
      </c>
      <c r="L3" t="s">
        <v>23</v>
      </c>
      <c r="M3" t="s">
        <v>24</v>
      </c>
      <c r="N3" t="s">
        <v>45</v>
      </c>
      <c r="O3" t="s">
        <v>46</v>
      </c>
      <c r="P3" s="17" t="s">
        <v>57</v>
      </c>
      <c r="Q3" s="17" t="s">
        <v>85</v>
      </c>
      <c r="R3" t="s">
        <v>58</v>
      </c>
      <c r="S3" t="s">
        <v>78</v>
      </c>
      <c r="T3" t="s">
        <v>54</v>
      </c>
      <c r="AA3" s="28"/>
    </row>
    <row r="4" spans="1:30" s="23" customFormat="1" ht="33" customHeight="1" x14ac:dyDescent="0.25">
      <c r="A4" s="17">
        <v>183</v>
      </c>
      <c r="B4" s="17" t="s">
        <v>32</v>
      </c>
      <c r="C4" s="26" t="s">
        <v>34</v>
      </c>
      <c r="D4" s="26" t="s">
        <v>35</v>
      </c>
      <c r="E4" s="30" t="s">
        <v>50</v>
      </c>
      <c r="F4" s="17" t="s">
        <v>9</v>
      </c>
      <c r="G4" s="40" t="s">
        <v>10</v>
      </c>
      <c r="H4" s="23" t="s">
        <v>25</v>
      </c>
      <c r="I4" s="23" t="s">
        <v>41</v>
      </c>
      <c r="J4" s="25">
        <v>44748</v>
      </c>
      <c r="K4" s="17" t="s">
        <v>42</v>
      </c>
      <c r="L4" s="25">
        <v>44749</v>
      </c>
      <c r="M4" s="24">
        <v>0.49722222222222223</v>
      </c>
      <c r="N4" s="27">
        <v>44748.543749999997</v>
      </c>
      <c r="O4" s="27">
        <v>44749.49722222222</v>
      </c>
      <c r="P4" s="33">
        <f>(NETWORKDAYS(Tabla1[[#This Row],[Fecha Ingreso]],Tabla1[[#This Row],[Fecha Resolución]])-2)*($P$1-$O$1)+$P$1-MOD(Tabla1[[#This Row],[Fecha Ingreso]],1)+MOD(Tabla1[[#This Row],[Fecha Resolución]],1)-$O$1</f>
        <v>0.32847222222335404</v>
      </c>
      <c r="Q4" s="33">
        <f>(NETWORKDAYS(Tabla1[[#This Row],[Fecha de ingreso ]],Tabla1[[#This Row],[Fecha de resolución ]])-2)*($R$1-$Q$1)+$R$1-MOD(Tabla1[[#This Row],[Fecha de ingreso ]],1)+MOD(Tabla1[[#This Row],[Fecha de resolución ]],1)-$Q$1</f>
        <v>4.1666666666666741E-2</v>
      </c>
      <c r="R4" s="33">
        <f>Tabla1[[#This Row],[Horas totales]]-Tabla1[[#This Row],[Break]]</f>
        <v>0.2868055555566873</v>
      </c>
      <c r="S4" s="26" t="s">
        <v>53</v>
      </c>
      <c r="T4" s="23" t="s">
        <v>55</v>
      </c>
      <c r="AA4" s="28"/>
    </row>
    <row r="5" spans="1:30" s="23" customFormat="1" ht="30" x14ac:dyDescent="0.25">
      <c r="A5" s="17">
        <v>184</v>
      </c>
      <c r="B5" s="17" t="s">
        <v>32</v>
      </c>
      <c r="C5" s="26" t="s">
        <v>33</v>
      </c>
      <c r="D5" s="26" t="s">
        <v>36</v>
      </c>
      <c r="E5" s="29" t="s">
        <v>51</v>
      </c>
      <c r="F5" s="17" t="s">
        <v>9</v>
      </c>
      <c r="G5" s="40" t="s">
        <v>10</v>
      </c>
      <c r="H5" s="23" t="s">
        <v>39</v>
      </c>
      <c r="I5" s="23" t="s">
        <v>26</v>
      </c>
      <c r="J5" s="25">
        <v>44760</v>
      </c>
      <c r="K5" s="17" t="s">
        <v>43</v>
      </c>
      <c r="L5" s="25">
        <v>44769</v>
      </c>
      <c r="M5" s="24">
        <v>0.47291666666666665</v>
      </c>
      <c r="N5" s="27">
        <v>44760.74722222222</v>
      </c>
      <c r="O5" s="27">
        <v>44769.472916666666</v>
      </c>
      <c r="P5" s="33">
        <f>(NETWORKDAYS(Tabla1[[#This Row],[Fecha Ingreso]],Tabla1[[#This Row],[Fecha Resolución]])-2)*($P$1-$O$1)+$P$1-MOD(Tabla1[[#This Row],[Fecha Ingreso]],1)+MOD(Tabla1[[#This Row],[Fecha Resolución]],1)-$O$1</f>
        <v>2.3506944444452529</v>
      </c>
      <c r="Q5" s="33">
        <f>(NETWORKDAYS(Tabla1[[#This Row],[Fecha de ingreso ]],Tabla1[[#This Row],[Fecha de resolución ]])-2)*($R$1-$Q$1)+$R$1-MOD(Tabla1[[#This Row],[Fecha de ingreso ]],1)+MOD(Tabla1[[#This Row],[Fecha de resolución ]],1)-$Q$1</f>
        <v>0.29166666666666718</v>
      </c>
      <c r="R5" s="33">
        <f>Tabla1[[#This Row],[Horas totales]]-Tabla1[[#This Row],[Break]]</f>
        <v>2.0590277777785859</v>
      </c>
      <c r="S5" s="26" t="s">
        <v>53</v>
      </c>
      <c r="T5" s="23" t="s">
        <v>56</v>
      </c>
      <c r="AA5" s="28"/>
    </row>
    <row r="6" spans="1:30" s="23" customFormat="1" ht="30" x14ac:dyDescent="0.25">
      <c r="A6" s="17">
        <v>185</v>
      </c>
      <c r="B6" s="17" t="s">
        <v>32</v>
      </c>
      <c r="C6" s="26" t="s">
        <v>34</v>
      </c>
      <c r="D6" s="26" t="s">
        <v>37</v>
      </c>
      <c r="E6" s="23" t="s">
        <v>52</v>
      </c>
      <c r="F6" s="17" t="s">
        <v>9</v>
      </c>
      <c r="G6" s="40" t="s">
        <v>10</v>
      </c>
      <c r="H6" s="23" t="s">
        <v>40</v>
      </c>
      <c r="I6" s="23" t="s">
        <v>26</v>
      </c>
      <c r="J6" s="25">
        <v>44761</v>
      </c>
      <c r="K6" s="17" t="s">
        <v>44</v>
      </c>
      <c r="L6" s="25">
        <v>44764</v>
      </c>
      <c r="M6" s="24">
        <v>0.51250000000000007</v>
      </c>
      <c r="N6" s="27">
        <v>44761.724305555559</v>
      </c>
      <c r="O6" s="27">
        <v>44764.512499999997</v>
      </c>
      <c r="P6" s="33">
        <f>(NETWORKDAYS(Tabla1[[#This Row],[Fecha Ingreso]],Tabla1[[#This Row],[Fecha Resolución]])-2)*($P$1-$O$1)+$P$1-MOD(Tabla1[[#This Row],[Fecha Ingreso]],1)+MOD(Tabla1[[#This Row],[Fecha Resolución]],1)-$O$1</f>
        <v>0.91319444443797693</v>
      </c>
      <c r="Q6" s="33">
        <f>(NETWORKDAYS(Tabla1[[#This Row],[Fecha de ingreso ]],Tabla1[[#This Row],[Fecha de resolución ]])-2)*($R$1-$Q$1)+$R$1-MOD(Tabla1[[#This Row],[Fecha de ingreso ]],1)+MOD(Tabla1[[#This Row],[Fecha de resolución ]],1)-$Q$1</f>
        <v>0.12500000000000022</v>
      </c>
      <c r="R6" s="33">
        <f>Tabla1[[#This Row],[Horas totales]]-Tabla1[[#This Row],[Break]]</f>
        <v>0.7881944444379767</v>
      </c>
      <c r="S6" s="26" t="s">
        <v>53</v>
      </c>
      <c r="T6" s="23" t="s">
        <v>55</v>
      </c>
      <c r="AA6" s="28"/>
    </row>
    <row r="7" spans="1:30" s="23" customFormat="1" ht="30" x14ac:dyDescent="0.25">
      <c r="A7" s="17">
        <v>186</v>
      </c>
      <c r="B7" s="17" t="s">
        <v>32</v>
      </c>
      <c r="C7" s="26" t="s">
        <v>33</v>
      </c>
      <c r="D7" s="26" t="s">
        <v>38</v>
      </c>
      <c r="E7" s="30" t="s">
        <v>49</v>
      </c>
      <c r="F7" s="17" t="s">
        <v>9</v>
      </c>
      <c r="G7" s="40" t="s">
        <v>10</v>
      </c>
      <c r="H7" s="23" t="s">
        <v>39</v>
      </c>
      <c r="I7" s="23" t="s">
        <v>26</v>
      </c>
      <c r="J7" s="25">
        <v>44762</v>
      </c>
      <c r="K7" s="24">
        <v>0.52916666666666667</v>
      </c>
      <c r="L7" s="25">
        <v>44764</v>
      </c>
      <c r="M7" s="24">
        <v>0.50972222222222219</v>
      </c>
      <c r="N7" s="27">
        <v>44762.529166666667</v>
      </c>
      <c r="O7" s="27">
        <v>44764.509722222225</v>
      </c>
      <c r="P7" s="33">
        <f>(NETWORKDAYS(Tabla1[[#This Row],[Fecha Ingreso]],Tabla1[[#This Row],[Fecha Resolución]])-2)*($P$1-$O$1)+$P$1-MOD(Tabla1[[#This Row],[Fecha Ingreso]],1)+MOD(Tabla1[[#This Row],[Fecha Resolución]],1)-$O$1</f>
        <v>0.7305555555576575</v>
      </c>
      <c r="Q7" s="33">
        <f>(NETWORKDAYS(Tabla1[[#This Row],[Fecha de ingreso ]],Tabla1[[#This Row],[Fecha de resolución ]])-2)*($R$1-$Q$1)+$R$1-MOD(Tabla1[[#This Row],[Fecha de ingreso ]],1)+MOD(Tabla1[[#This Row],[Fecha de resolución ]],1)-$Q$1</f>
        <v>8.3333333333333481E-2</v>
      </c>
      <c r="R7" s="33">
        <f>Tabla1[[#This Row],[Horas totales]]-Tabla1[[#This Row],[Break]]</f>
        <v>0.64722222222432402</v>
      </c>
      <c r="S7" s="26" t="s">
        <v>53</v>
      </c>
      <c r="T7" s="23" t="s">
        <v>55</v>
      </c>
    </row>
    <row r="8" spans="1:30" ht="30" x14ac:dyDescent="0.25">
      <c r="A8" s="17">
        <v>188</v>
      </c>
      <c r="B8" s="17" t="s">
        <v>59</v>
      </c>
      <c r="C8" s="26" t="s">
        <v>34</v>
      </c>
      <c r="D8" s="26" t="s">
        <v>60</v>
      </c>
      <c r="E8" s="29" t="s">
        <v>75</v>
      </c>
      <c r="F8" s="17" t="s">
        <v>9</v>
      </c>
      <c r="G8" s="40" t="s">
        <v>10</v>
      </c>
      <c r="H8" s="23" t="s">
        <v>40</v>
      </c>
      <c r="I8" s="23" t="s">
        <v>26</v>
      </c>
      <c r="J8" s="25">
        <v>44774</v>
      </c>
      <c r="K8" s="24">
        <v>0.4458333333333333</v>
      </c>
      <c r="L8" s="17" t="s">
        <v>11</v>
      </c>
      <c r="M8" s="17" t="s">
        <v>11</v>
      </c>
      <c r="N8" s="27">
        <v>44774.445833333331</v>
      </c>
      <c r="O8" s="38">
        <v>44812.496527777781</v>
      </c>
      <c r="P8" s="41">
        <v>9.0506944444444439</v>
      </c>
      <c r="Q8" s="33"/>
      <c r="R8" s="33">
        <v>9.0506944444444439</v>
      </c>
      <c r="S8" s="26" t="s">
        <v>53</v>
      </c>
      <c r="T8" s="23" t="s">
        <v>56</v>
      </c>
      <c r="AB8" s="42"/>
      <c r="AC8" s="43"/>
      <c r="AD8" s="23"/>
    </row>
    <row r="9" spans="1:30" ht="30" x14ac:dyDescent="0.25">
      <c r="A9" s="17">
        <v>189</v>
      </c>
      <c r="B9" s="17" t="s">
        <v>59</v>
      </c>
      <c r="C9" s="26" t="s">
        <v>34</v>
      </c>
      <c r="D9" s="26" t="s">
        <v>61</v>
      </c>
      <c r="E9" s="29" t="s">
        <v>76</v>
      </c>
      <c r="F9" s="17" t="s">
        <v>9</v>
      </c>
      <c r="G9" s="40" t="s">
        <v>10</v>
      </c>
      <c r="H9" s="23" t="s">
        <v>39</v>
      </c>
      <c r="I9" s="23" t="s">
        <v>41</v>
      </c>
      <c r="J9" s="25">
        <v>44775</v>
      </c>
      <c r="K9" s="24">
        <v>0.40277777777777773</v>
      </c>
      <c r="L9" s="25">
        <v>44775</v>
      </c>
      <c r="M9" s="24" t="s">
        <v>69</v>
      </c>
      <c r="N9" s="27">
        <v>44775.402777777781</v>
      </c>
      <c r="O9" s="27">
        <v>44775.592361111114</v>
      </c>
      <c r="P9" s="33">
        <f>(NETWORKDAYS(Tabla1[[#This Row],[Fecha Ingreso]],Tabla1[[#This Row],[Fecha Resolución]])-2)*($P$1-$O$1)+$P$1-MOD(Tabla1[[#This Row],[Fecha Ingreso]],1)+MOD(Tabla1[[#This Row],[Fecha Resolución]],1)-$O$1</f>
        <v>0.18958333333284827</v>
      </c>
      <c r="Q9" s="33">
        <v>4.1666666666666664E-2</v>
      </c>
      <c r="R9" s="33">
        <f>Tabla1[[#This Row],[Horas totales]]-Tabla1[[#This Row],[Break]]</f>
        <v>0.14791666666618161</v>
      </c>
      <c r="S9" s="26" t="s">
        <v>53</v>
      </c>
      <c r="T9" s="23" t="s">
        <v>55</v>
      </c>
      <c r="Y9" s="39"/>
    </row>
    <row r="10" spans="1:30" ht="30" x14ac:dyDescent="0.25">
      <c r="A10" s="17">
        <v>190</v>
      </c>
      <c r="B10" s="17" t="s">
        <v>59</v>
      </c>
      <c r="C10" s="26" t="s">
        <v>34</v>
      </c>
      <c r="D10" s="26" t="s">
        <v>64</v>
      </c>
      <c r="E10" s="29" t="s">
        <v>86</v>
      </c>
      <c r="F10" s="17" t="s">
        <v>9</v>
      </c>
      <c r="G10" s="40" t="s">
        <v>10</v>
      </c>
      <c r="H10" s="23" t="s">
        <v>25</v>
      </c>
      <c r="I10" s="23" t="s">
        <v>26</v>
      </c>
      <c r="J10" s="25">
        <v>44777</v>
      </c>
      <c r="K10" s="24">
        <v>0.4770833333333333</v>
      </c>
      <c r="L10" s="25">
        <v>44804</v>
      </c>
      <c r="M10" s="24">
        <v>0.52430555555555558</v>
      </c>
      <c r="N10" s="27">
        <v>44777.477083333331</v>
      </c>
      <c r="O10" s="27">
        <v>44804.524305555555</v>
      </c>
      <c r="P10" s="33">
        <f>(NETWORKDAYS(Tabla1[[#This Row],[Fecha Ingreso]],Tabla1[[#This Row],[Fecha Resolución]])-2)*($P$1-$O$1)+$P$1-MOD(Tabla1[[#This Row],[Fecha Ingreso]],1)+MOD(Tabla1[[#This Row],[Fecha Resolución]],1)-$O$1</f>
        <v>7.172222222223354</v>
      </c>
      <c r="Q10" s="33">
        <f>(NETWORKDAYS(Tabla1[[#This Row],[Fecha de ingreso ]],Tabla1[[#This Row],[Fecha de resolución ]])-2)*($R$1-$Q$1)+$R$1-MOD(Tabla1[[#This Row],[Fecha de ingreso ]],1)+MOD(Tabla1[[#This Row],[Fecha de resolución ]],1)-$Q$1</f>
        <v>0.79166666666666818</v>
      </c>
      <c r="R10" s="33">
        <v>6.0472222222222216</v>
      </c>
      <c r="S10" s="26" t="s">
        <v>53</v>
      </c>
      <c r="T10" s="23" t="s">
        <v>56</v>
      </c>
      <c r="Y10" s="39"/>
    </row>
    <row r="11" spans="1:30" ht="30" x14ac:dyDescent="0.25">
      <c r="A11" s="17">
        <v>191</v>
      </c>
      <c r="B11" s="17" t="s">
        <v>59</v>
      </c>
      <c r="C11" s="26" t="s">
        <v>33</v>
      </c>
      <c r="D11" s="26" t="s">
        <v>84</v>
      </c>
      <c r="E11" s="29" t="s">
        <v>87</v>
      </c>
      <c r="F11" s="17" t="s">
        <v>9</v>
      </c>
      <c r="G11" s="40" t="s">
        <v>10</v>
      </c>
      <c r="H11" s="23" t="s">
        <v>39</v>
      </c>
      <c r="I11" s="23" t="s">
        <v>67</v>
      </c>
      <c r="J11" s="25">
        <v>44784</v>
      </c>
      <c r="K11" s="24">
        <v>0.6</v>
      </c>
      <c r="L11" s="25">
        <v>44804</v>
      </c>
      <c r="M11" s="24">
        <v>0.51180555555555551</v>
      </c>
      <c r="N11" s="27">
        <v>44784.6</v>
      </c>
      <c r="O11" s="27">
        <v>44804.511805555558</v>
      </c>
      <c r="P11" s="33">
        <f>(NETWORKDAYS(Tabla1[[#This Row],[Fecha Ingreso]],Tabla1[[#This Row],[Fecha Resolución]])-2)*($P$1-$O$1)+$P$1-MOD(Tabla1[[#This Row],[Fecha Ingreso]],1)+MOD(Tabla1[[#This Row],[Fecha Resolución]],1)-$O$1</f>
        <v>5.1618055555591127</v>
      </c>
      <c r="Q11" s="33">
        <f>(NETWORKDAYS(Tabla1[[#This Row],[Fecha de ingreso ]],Tabla1[[#This Row],[Fecha de resolución ]])-2)*($R$1-$Q$1)+$R$1-MOD(Tabla1[[#This Row],[Fecha de ingreso ]],1)+MOD(Tabla1[[#This Row],[Fecha de resolución ]],1)-$Q$1</f>
        <v>0.58333333333333426</v>
      </c>
      <c r="R11" s="33">
        <v>4.3284722222222225</v>
      </c>
      <c r="S11" s="26" t="s">
        <v>53</v>
      </c>
      <c r="T11" s="23" t="s">
        <v>56</v>
      </c>
      <c r="Y11" s="39"/>
    </row>
    <row r="12" spans="1:30" ht="30" x14ac:dyDescent="0.25">
      <c r="A12" s="17">
        <v>192</v>
      </c>
      <c r="B12" s="17" t="s">
        <v>59</v>
      </c>
      <c r="C12" s="26" t="s">
        <v>34</v>
      </c>
      <c r="D12" s="26" t="s">
        <v>62</v>
      </c>
      <c r="E12" s="29" t="s">
        <v>74</v>
      </c>
      <c r="F12" s="17" t="s">
        <v>9</v>
      </c>
      <c r="G12" s="40" t="s">
        <v>10</v>
      </c>
      <c r="H12" s="23" t="s">
        <v>25</v>
      </c>
      <c r="I12" s="23" t="s">
        <v>41</v>
      </c>
      <c r="J12" s="25">
        <v>44784</v>
      </c>
      <c r="K12" s="24">
        <v>0.28541666666666665</v>
      </c>
      <c r="L12" s="25">
        <v>44804</v>
      </c>
      <c r="M12" s="24">
        <v>0.52013888888888882</v>
      </c>
      <c r="N12" s="27">
        <v>44784.785416666666</v>
      </c>
      <c r="O12" s="27">
        <v>44804.520138888889</v>
      </c>
      <c r="P12" s="33">
        <f>(NETWORKDAYS(Tabla1[[#This Row],[Fecha Ingreso]],Tabla1[[#This Row],[Fecha Resolución]])-2)*($P$1-$O$1)+$P$1-MOD(Tabla1[[#This Row],[Fecha Ingreso]],1)+MOD(Tabla1[[#This Row],[Fecha Resolución]],1)-$O$1</f>
        <v>4.984722222223354</v>
      </c>
      <c r="Q12" s="33">
        <f>(NETWORKDAYS(Tabla1[[#This Row],[Fecha de ingreso ]],Tabla1[[#This Row],[Fecha de resolución ]])-2)*($R$1-$Q$1)+$R$1-MOD(Tabla1[[#This Row],[Fecha de ingreso ]],1)+MOD(Tabla1[[#This Row],[Fecha de resolución ]],1)-$Q$1</f>
        <v>0.58333333333333426</v>
      </c>
      <c r="R12" s="33">
        <v>4.1451388888888889</v>
      </c>
      <c r="S12" s="26" t="s">
        <v>53</v>
      </c>
      <c r="T12" s="23" t="s">
        <v>56</v>
      </c>
      <c r="Y12" s="39"/>
    </row>
    <row r="13" spans="1:30" ht="30" x14ac:dyDescent="0.25">
      <c r="A13" s="17">
        <v>193</v>
      </c>
      <c r="B13" s="17" t="s">
        <v>59</v>
      </c>
      <c r="C13" s="26" t="s">
        <v>33</v>
      </c>
      <c r="D13" s="26" t="s">
        <v>63</v>
      </c>
      <c r="E13" s="29" t="s">
        <v>73</v>
      </c>
      <c r="F13" s="17" t="s">
        <v>9</v>
      </c>
      <c r="G13" s="40" t="s">
        <v>68</v>
      </c>
      <c r="H13" s="23" t="s">
        <v>39</v>
      </c>
      <c r="I13" s="23" t="s">
        <v>67</v>
      </c>
      <c r="J13" s="25">
        <v>44788</v>
      </c>
      <c r="K13" s="24">
        <v>0.40208333333333335</v>
      </c>
      <c r="L13" s="25" t="s">
        <v>11</v>
      </c>
      <c r="M13" s="25" t="s">
        <v>11</v>
      </c>
      <c r="N13" s="27">
        <v>44788.402083333334</v>
      </c>
      <c r="O13" s="25" t="s">
        <v>11</v>
      </c>
      <c r="P13" s="33"/>
      <c r="Q13" s="33"/>
      <c r="R13" s="33" t="s">
        <v>11</v>
      </c>
      <c r="S13" s="26" t="s">
        <v>53</v>
      </c>
      <c r="T13" s="23" t="s">
        <v>83</v>
      </c>
      <c r="Y13" s="39"/>
    </row>
    <row r="14" spans="1:30" ht="30" x14ac:dyDescent="0.25">
      <c r="A14" s="17">
        <v>194</v>
      </c>
      <c r="B14" s="17" t="s">
        <v>59</v>
      </c>
      <c r="C14" s="26" t="s">
        <v>34</v>
      </c>
      <c r="D14" s="26" t="s">
        <v>64</v>
      </c>
      <c r="E14" s="29" t="s">
        <v>72</v>
      </c>
      <c r="F14" s="17" t="s">
        <v>9</v>
      </c>
      <c r="G14" s="40" t="s">
        <v>10</v>
      </c>
      <c r="H14" s="23" t="s">
        <v>39</v>
      </c>
      <c r="I14" s="23" t="s">
        <v>26</v>
      </c>
      <c r="J14" s="25">
        <v>44792</v>
      </c>
      <c r="K14" s="24">
        <v>0.37013888888888885</v>
      </c>
      <c r="L14" s="25">
        <v>44804</v>
      </c>
      <c r="M14" s="24">
        <v>0.52152777777777781</v>
      </c>
      <c r="N14" s="27">
        <v>44792.370138888888</v>
      </c>
      <c r="O14" s="27">
        <v>44804.521527777775</v>
      </c>
      <c r="P14" s="33">
        <f>(NETWORKDAYS(Tabla1[[#This Row],[Fecha Ingreso]],Tabla1[[#This Row],[Fecha Resolución]])-2)*($P$1-$O$1)+$P$1-MOD(Tabla1[[#This Row],[Fecha Ingreso]],1)+MOD(Tabla1[[#This Row],[Fecha Resolución]],1)-$O$1</f>
        <v>3.1513888888875954</v>
      </c>
      <c r="Q14" s="33">
        <f>(NETWORKDAYS(Tabla1[[#This Row],[Fecha de ingreso ]],Tabla1[[#This Row],[Fecha de resolución ]])-2)*($R$1-$Q$1)+$R$1-MOD(Tabla1[[#This Row],[Fecha de ingreso ]],1)+MOD(Tabla1[[#This Row],[Fecha de resolución ]],1)-$Q$1</f>
        <v>0.33333333333333393</v>
      </c>
      <c r="R14" s="33">
        <v>2.4798611111111111</v>
      </c>
      <c r="S14" s="26" t="s">
        <v>53</v>
      </c>
      <c r="T14" s="23" t="s">
        <v>56</v>
      </c>
      <c r="Y14" s="39"/>
    </row>
    <row r="15" spans="1:30" ht="30" x14ac:dyDescent="0.25">
      <c r="A15" s="17">
        <v>195</v>
      </c>
      <c r="B15" s="17" t="s">
        <v>59</v>
      </c>
      <c r="C15" s="26" t="s">
        <v>34</v>
      </c>
      <c r="D15" s="26" t="s">
        <v>65</v>
      </c>
      <c r="E15" s="29" t="s">
        <v>71</v>
      </c>
      <c r="F15" s="17" t="s">
        <v>9</v>
      </c>
      <c r="G15" s="40" t="s">
        <v>10</v>
      </c>
      <c r="H15" s="23" t="s">
        <v>39</v>
      </c>
      <c r="I15" s="23" t="s">
        <v>26</v>
      </c>
      <c r="J15" s="25">
        <v>44792</v>
      </c>
      <c r="K15" s="24">
        <v>0.3743055555555555</v>
      </c>
      <c r="L15" s="25">
        <v>44795</v>
      </c>
      <c r="M15" s="24">
        <v>0.49583333333333335</v>
      </c>
      <c r="N15" s="27">
        <v>44792.374305555553</v>
      </c>
      <c r="O15" s="27">
        <v>44795.495833333334</v>
      </c>
      <c r="P15" s="33">
        <f>(NETWORKDAYS(Tabla1[[#This Row],[Fecha Ingreso]],Tabla1[[#This Row],[Fecha Resolución]])-2)*($P$1-$O$1)+$P$1-MOD(Tabla1[[#This Row],[Fecha Ingreso]],1)+MOD(Tabla1[[#This Row],[Fecha Resolución]],1)-$O$1</f>
        <v>0.49652777778101154</v>
      </c>
      <c r="Q15" s="33">
        <f>(NETWORKDAYS(Tabla1[[#This Row],[Fecha de ingreso ]],Tabla1[[#This Row],[Fecha de resolución ]])-2)*($R$1-$Q$1)+$R$1-MOD(Tabla1[[#This Row],[Fecha de ingreso ]],1)+MOD(Tabla1[[#This Row],[Fecha de resolución ]],1)-$Q$1</f>
        <v>4.1666666666666741E-2</v>
      </c>
      <c r="R15" s="33">
        <v>0.45416666666666666</v>
      </c>
      <c r="S15" s="26" t="s">
        <v>53</v>
      </c>
      <c r="T15" s="23" t="s">
        <v>55</v>
      </c>
      <c r="Y15" s="39"/>
    </row>
    <row r="16" spans="1:30" ht="30" x14ac:dyDescent="0.25">
      <c r="A16" s="17">
        <v>196</v>
      </c>
      <c r="B16" s="17" t="s">
        <v>59</v>
      </c>
      <c r="C16" s="26" t="s">
        <v>33</v>
      </c>
      <c r="D16" s="26" t="s">
        <v>66</v>
      </c>
      <c r="E16" s="23" t="s">
        <v>70</v>
      </c>
      <c r="F16" s="17" t="s">
        <v>9</v>
      </c>
      <c r="G16" s="40" t="s">
        <v>10</v>
      </c>
      <c r="H16" s="23" t="s">
        <v>39</v>
      </c>
      <c r="I16" s="23" t="s">
        <v>26</v>
      </c>
      <c r="J16" s="25">
        <v>44802</v>
      </c>
      <c r="K16" s="24">
        <v>0.49305555555555558</v>
      </c>
      <c r="L16" s="25">
        <v>44804</v>
      </c>
      <c r="M16" s="24">
        <v>0.46666666666666662</v>
      </c>
      <c r="N16" s="27">
        <v>44802.493055555555</v>
      </c>
      <c r="O16" s="27">
        <v>44804.466666666667</v>
      </c>
      <c r="P16" s="33">
        <f>(NETWORKDAYS(Tabla1[[#This Row],[Fecha Ingreso]],Tabla1[[#This Row],[Fecha Resolución]])-2)*($P$1-$O$1)+$P$1-MOD(Tabla1[[#This Row],[Fecha Ingreso]],1)+MOD(Tabla1[[#This Row],[Fecha Resolución]],1)-$O$1</f>
        <v>0.72361111111240461</v>
      </c>
      <c r="Q16" s="33">
        <f>(NETWORKDAYS(Tabla1[[#This Row],[Fecha de ingreso ]],Tabla1[[#This Row],[Fecha de resolución ]])-2)*($R$1-$Q$1)+$R$1-MOD(Tabla1[[#This Row],[Fecha de ingreso ]],1)+MOD(Tabla1[[#This Row],[Fecha de resolución ]],1)-$Q$1</f>
        <v>8.3333333333333481E-2</v>
      </c>
      <c r="R16" s="33">
        <v>0.30694444444444441</v>
      </c>
      <c r="S16" s="26" t="s">
        <v>53</v>
      </c>
      <c r="T16" s="23" t="s">
        <v>55</v>
      </c>
      <c r="Y16" s="39"/>
    </row>
    <row r="18" spans="8:19" x14ac:dyDescent="0.25">
      <c r="S18" s="45"/>
    </row>
    <row r="19" spans="8:19" x14ac:dyDescent="0.25">
      <c r="H19" s="31"/>
      <c r="I19" s="31"/>
      <c r="M19" s="28">
        <v>0.375</v>
      </c>
      <c r="N19" s="34"/>
      <c r="O19" s="34"/>
      <c r="P19" s="28"/>
      <c r="S19" s="45"/>
    </row>
    <row r="20" spans="8:19" x14ac:dyDescent="0.25">
      <c r="H20" s="31"/>
      <c r="I20" s="31"/>
    </row>
    <row r="21" spans="8:19" x14ac:dyDescent="0.25">
      <c r="H21" s="31"/>
      <c r="I21" s="31"/>
    </row>
    <row r="22" spans="8:19" x14ac:dyDescent="0.25">
      <c r="H22" s="31"/>
      <c r="I22" s="31"/>
      <c r="N22" s="42"/>
      <c r="O22" s="42"/>
    </row>
    <row r="23" spans="8:19" x14ac:dyDescent="0.25">
      <c r="H23" s="31"/>
      <c r="I23" s="31"/>
    </row>
    <row r="24" spans="8:19" x14ac:dyDescent="0.25">
      <c r="H24" s="31"/>
      <c r="I24" s="31"/>
    </row>
    <row r="25" spans="8:19" x14ac:dyDescent="0.25">
      <c r="H25" s="31"/>
      <c r="I25" s="31"/>
    </row>
  </sheetData>
  <mergeCells count="1">
    <mergeCell ref="S18:S19"/>
  </mergeCells>
  <phoneticPr fontId="7" type="noConversion"/>
  <pageMargins left="0.7" right="0.7" top="0.75" bottom="0.75" header="0.3" footer="0.3"/>
  <pageSetup paperSize="9" orientation="portrait" r:id="rId1"/>
  <ignoredErrors>
    <ignoredError sqref="Q9 R10:R13 R14:R15 R16 R8"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6C057-40E7-4EFF-83B9-412BB8524489}">
  <dimension ref="A3:E51"/>
  <sheetViews>
    <sheetView topLeftCell="A16" zoomScale="50" zoomScaleNormal="50" workbookViewId="0">
      <selection activeCell="V55" sqref="V55"/>
    </sheetView>
  </sheetViews>
  <sheetFormatPr baseColWidth="10" defaultRowHeight="15" x14ac:dyDescent="0.25"/>
  <cols>
    <col min="1" max="1" width="24.7109375" bestFit="1" customWidth="1"/>
    <col min="2" max="2" width="23.85546875" bestFit="1" customWidth="1"/>
    <col min="3" max="3" width="12.42578125" bestFit="1" customWidth="1"/>
    <col min="4" max="4" width="20.140625" bestFit="1" customWidth="1"/>
    <col min="5" max="5" width="18.42578125" bestFit="1" customWidth="1"/>
    <col min="6" max="6" width="21.7109375" bestFit="1" customWidth="1"/>
    <col min="7" max="7" width="20.140625" bestFit="1" customWidth="1"/>
  </cols>
  <sheetData>
    <row r="3" spans="1:2" x14ac:dyDescent="0.25">
      <c r="A3" s="35" t="s">
        <v>29</v>
      </c>
      <c r="B3" t="s">
        <v>77</v>
      </c>
    </row>
    <row r="4" spans="1:2" x14ac:dyDescent="0.25">
      <c r="A4" t="s">
        <v>34</v>
      </c>
      <c r="B4" s="32">
        <v>8</v>
      </c>
    </row>
    <row r="5" spans="1:2" x14ac:dyDescent="0.25">
      <c r="A5" t="s">
        <v>33</v>
      </c>
      <c r="B5" s="32">
        <v>5</v>
      </c>
    </row>
    <row r="18" spans="1:4" x14ac:dyDescent="0.25">
      <c r="A18" s="35" t="s">
        <v>80</v>
      </c>
      <c r="B18" s="35" t="s">
        <v>82</v>
      </c>
    </row>
    <row r="19" spans="1:4" x14ac:dyDescent="0.25">
      <c r="A19" s="35" t="s">
        <v>79</v>
      </c>
      <c r="B19" t="s">
        <v>32</v>
      </c>
      <c r="C19" t="s">
        <v>59</v>
      </c>
      <c r="D19" t="s">
        <v>81</v>
      </c>
    </row>
    <row r="20" spans="1:4" x14ac:dyDescent="0.25">
      <c r="A20" s="36" t="s">
        <v>53</v>
      </c>
      <c r="B20" s="32">
        <v>4</v>
      </c>
      <c r="C20" s="32">
        <v>9</v>
      </c>
      <c r="D20" s="32">
        <v>13</v>
      </c>
    </row>
    <row r="21" spans="1:4" x14ac:dyDescent="0.25">
      <c r="A21" s="37" t="s">
        <v>83</v>
      </c>
      <c r="B21" s="32"/>
      <c r="C21" s="32">
        <v>1</v>
      </c>
      <c r="D21" s="32">
        <v>1</v>
      </c>
    </row>
    <row r="22" spans="1:4" x14ac:dyDescent="0.25">
      <c r="A22" s="37" t="s">
        <v>55</v>
      </c>
      <c r="B22" s="32">
        <v>3</v>
      </c>
      <c r="C22" s="32">
        <v>3</v>
      </c>
      <c r="D22" s="32">
        <v>6</v>
      </c>
    </row>
    <row r="23" spans="1:4" x14ac:dyDescent="0.25">
      <c r="A23" s="37" t="s">
        <v>56</v>
      </c>
      <c r="B23" s="32">
        <v>1</v>
      </c>
      <c r="C23" s="32">
        <v>5</v>
      </c>
      <c r="D23" s="32">
        <v>6</v>
      </c>
    </row>
    <row r="24" spans="1:4" x14ac:dyDescent="0.25">
      <c r="A24" s="36" t="s">
        <v>81</v>
      </c>
      <c r="B24" s="32">
        <v>4</v>
      </c>
      <c r="C24" s="32">
        <v>9</v>
      </c>
      <c r="D24" s="32">
        <v>13</v>
      </c>
    </row>
    <row r="30" spans="1:4" x14ac:dyDescent="0.25">
      <c r="A30" s="35" t="s">
        <v>79</v>
      </c>
      <c r="B30" t="s">
        <v>80</v>
      </c>
    </row>
    <row r="31" spans="1:4" x14ac:dyDescent="0.25">
      <c r="A31" s="36" t="s">
        <v>32</v>
      </c>
      <c r="B31" s="32">
        <v>4</v>
      </c>
    </row>
    <row r="32" spans="1:4" x14ac:dyDescent="0.25">
      <c r="A32" s="36" t="s">
        <v>59</v>
      </c>
      <c r="B32" s="32">
        <v>9</v>
      </c>
    </row>
    <row r="33" spans="1:5" x14ac:dyDescent="0.25">
      <c r="A33" s="36" t="s">
        <v>81</v>
      </c>
      <c r="B33" s="32">
        <v>13</v>
      </c>
    </row>
    <row r="47" spans="1:5" x14ac:dyDescent="0.25">
      <c r="A47" s="35" t="s">
        <v>80</v>
      </c>
      <c r="B47" s="35" t="s">
        <v>82</v>
      </c>
    </row>
    <row r="48" spans="1:5" x14ac:dyDescent="0.25">
      <c r="A48" s="35" t="s">
        <v>79</v>
      </c>
      <c r="B48" t="s">
        <v>83</v>
      </c>
      <c r="C48" t="s">
        <v>55</v>
      </c>
      <c r="D48" t="s">
        <v>56</v>
      </c>
      <c r="E48" t="s">
        <v>81</v>
      </c>
    </row>
    <row r="49" spans="1:5" x14ac:dyDescent="0.25">
      <c r="A49" s="36" t="s">
        <v>32</v>
      </c>
      <c r="B49" s="44">
        <v>0</v>
      </c>
      <c r="C49" s="44">
        <v>0.75</v>
      </c>
      <c r="D49" s="44">
        <v>0.25</v>
      </c>
      <c r="E49" s="44">
        <v>1</v>
      </c>
    </row>
    <row r="50" spans="1:5" x14ac:dyDescent="0.25">
      <c r="A50" s="36" t="s">
        <v>59</v>
      </c>
      <c r="B50" s="44">
        <v>0.1111111111111111</v>
      </c>
      <c r="C50" s="44">
        <v>0.33333333333333331</v>
      </c>
      <c r="D50" s="44">
        <v>0.55555555555555558</v>
      </c>
      <c r="E50" s="44">
        <v>1</v>
      </c>
    </row>
    <row r="51" spans="1:5" x14ac:dyDescent="0.25">
      <c r="A51" s="36" t="s">
        <v>81</v>
      </c>
      <c r="B51" s="44">
        <v>7.6923076923076927E-2</v>
      </c>
      <c r="C51" s="44">
        <v>0.46153846153846156</v>
      </c>
      <c r="D51" s="44">
        <v>0.46153846153846156</v>
      </c>
      <c r="E51" s="44">
        <v>1</v>
      </c>
    </row>
  </sheetData>
  <pageMargins left="0.7" right="0.7" top="0.75" bottom="0.75" header="0.3" footer="0.3"/>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A28F-4917-461F-956F-38B4335F40F1}">
  <dimension ref="A1:M7"/>
  <sheetViews>
    <sheetView workbookViewId="0">
      <selection activeCell="B20" sqref="B20"/>
    </sheetView>
  </sheetViews>
  <sheetFormatPr baseColWidth="10" defaultRowHeight="15" x14ac:dyDescent="0.25"/>
  <cols>
    <col min="1" max="1" width="12.5703125" customWidth="1"/>
    <col min="3" max="3" width="16.42578125" customWidth="1"/>
    <col min="4" max="5" width="18.42578125" customWidth="1"/>
    <col min="6" max="6" width="24.140625" customWidth="1"/>
    <col min="7" max="7" width="15.5703125" customWidth="1"/>
    <col min="8" max="8" width="19.28515625" customWidth="1"/>
    <col min="9" max="9" width="13.85546875" customWidth="1"/>
    <col min="10" max="10" width="13.140625" customWidth="1"/>
    <col min="11" max="11" width="12.5703125" bestFit="1" customWidth="1"/>
    <col min="12" max="12" width="15" customWidth="1"/>
    <col min="13" max="13" width="14.5703125" customWidth="1"/>
  </cols>
  <sheetData>
    <row r="1" spans="1:13" x14ac:dyDescent="0.25">
      <c r="A1" t="s">
        <v>20</v>
      </c>
    </row>
    <row r="2" spans="1:13" x14ac:dyDescent="0.25">
      <c r="A2" s="6" t="s">
        <v>12</v>
      </c>
      <c r="B2" s="9" t="s">
        <v>0</v>
      </c>
      <c r="C2" s="7" t="s">
        <v>1</v>
      </c>
      <c r="D2" s="7" t="s">
        <v>2</v>
      </c>
      <c r="E2" s="7"/>
      <c r="F2" s="7" t="s">
        <v>3</v>
      </c>
      <c r="G2" s="7" t="s">
        <v>4</v>
      </c>
      <c r="H2" s="8" t="s">
        <v>5</v>
      </c>
    </row>
    <row r="3" spans="1:13" ht="30" x14ac:dyDescent="0.25">
      <c r="A3" s="1">
        <v>156</v>
      </c>
      <c r="B3" s="11" t="s">
        <v>6</v>
      </c>
      <c r="C3" s="10">
        <v>44621</v>
      </c>
      <c r="D3" s="2" t="s">
        <v>7</v>
      </c>
      <c r="E3" s="2"/>
      <c r="F3" s="12" t="s">
        <v>14</v>
      </c>
      <c r="G3" s="3" t="s">
        <v>8</v>
      </c>
      <c r="H3" s="4">
        <v>17</v>
      </c>
    </row>
    <row r="5" spans="1:13" x14ac:dyDescent="0.25">
      <c r="A5" t="s">
        <v>21</v>
      </c>
    </row>
    <row r="6" spans="1:13" ht="30" x14ac:dyDescent="0.25">
      <c r="A6" s="6" t="s">
        <v>12</v>
      </c>
      <c r="B6" s="6" t="s">
        <v>17</v>
      </c>
      <c r="C6" s="21" t="s">
        <v>29</v>
      </c>
      <c r="D6" s="6" t="s">
        <v>15</v>
      </c>
      <c r="E6" s="20" t="s">
        <v>48</v>
      </c>
      <c r="F6" s="6" t="s">
        <v>18</v>
      </c>
      <c r="G6" s="6" t="s">
        <v>13</v>
      </c>
      <c r="H6" s="20" t="s">
        <v>16</v>
      </c>
      <c r="I6" s="20" t="s">
        <v>19</v>
      </c>
      <c r="J6" s="20" t="s">
        <v>30</v>
      </c>
      <c r="K6" s="20" t="s">
        <v>22</v>
      </c>
      <c r="L6" s="20" t="s">
        <v>23</v>
      </c>
      <c r="M6" s="20" t="s">
        <v>24</v>
      </c>
    </row>
    <row r="7" spans="1:13" s="17" customFormat="1" ht="27" customHeight="1" x14ac:dyDescent="0.25">
      <c r="A7" s="13">
        <v>156</v>
      </c>
      <c r="B7" s="14" t="s">
        <v>6</v>
      </c>
      <c r="C7" s="22" t="s">
        <v>31</v>
      </c>
      <c r="D7" s="14" t="s">
        <v>7</v>
      </c>
      <c r="E7" s="16" t="s">
        <v>49</v>
      </c>
      <c r="F7" s="16" t="s">
        <v>14</v>
      </c>
      <c r="G7" s="14" t="s">
        <v>8</v>
      </c>
      <c r="H7" s="16" t="s">
        <v>25</v>
      </c>
      <c r="I7" s="15" t="s">
        <v>26</v>
      </c>
      <c r="J7" s="18">
        <v>44621</v>
      </c>
      <c r="K7" s="19" t="s">
        <v>27</v>
      </c>
      <c r="L7" s="18">
        <v>44652</v>
      </c>
      <c r="M7" s="19" t="s">
        <v>28</v>
      </c>
    </row>
  </sheetData>
  <phoneticPr fontId="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A615-5386-4932-A167-F00451890A6F}">
  <dimension ref="A3:T16"/>
  <sheetViews>
    <sheetView topLeftCell="I1" workbookViewId="0">
      <selection activeCell="R4" sqref="R4"/>
    </sheetView>
  </sheetViews>
  <sheetFormatPr baseColWidth="10" defaultRowHeight="15" x14ac:dyDescent="0.25"/>
  <cols>
    <col min="3" max="3" width="20.28515625" customWidth="1"/>
    <col min="4" max="4" width="26.7109375" customWidth="1"/>
    <col min="5" max="5" width="19.85546875" customWidth="1"/>
    <col min="6" max="6" width="17.140625" style="5" customWidth="1"/>
    <col min="7" max="7" width="20.5703125" bestFit="1" customWidth="1"/>
    <col min="8" max="8" width="11.7109375" customWidth="1"/>
    <col min="9" max="9" width="17.42578125" bestFit="1" customWidth="1"/>
    <col min="10" max="10" width="18.7109375" bestFit="1" customWidth="1"/>
    <col min="11" max="11" width="17.140625" bestFit="1" customWidth="1"/>
    <col min="12" max="12" width="21.42578125" bestFit="1" customWidth="1"/>
    <col min="13" max="13" width="20.42578125" bestFit="1" customWidth="1"/>
    <col min="14" max="14" width="19.85546875" customWidth="1"/>
    <col min="15" max="15" width="19.28515625" bestFit="1" customWidth="1"/>
    <col min="16" max="17" width="0" hidden="1" customWidth="1"/>
    <col min="18" max="18" width="13.140625" customWidth="1"/>
    <col min="19" max="19" width="17.7109375" customWidth="1"/>
    <col min="20" max="20" width="15.7109375" bestFit="1" customWidth="1"/>
  </cols>
  <sheetData>
    <row r="3" spans="1:20" x14ac:dyDescent="0.25">
      <c r="A3" t="s">
        <v>12</v>
      </c>
      <c r="B3" t="s">
        <v>17</v>
      </c>
      <c r="C3" t="s">
        <v>29</v>
      </c>
      <c r="D3" t="s">
        <v>15</v>
      </c>
      <c r="E3" t="s">
        <v>47</v>
      </c>
      <c r="F3" s="17" t="s">
        <v>18</v>
      </c>
      <c r="G3" s="40" t="s">
        <v>13</v>
      </c>
      <c r="H3" t="s">
        <v>16</v>
      </c>
      <c r="I3" t="s">
        <v>19</v>
      </c>
      <c r="J3" t="s">
        <v>30</v>
      </c>
      <c r="K3" t="s">
        <v>22</v>
      </c>
      <c r="L3" t="s">
        <v>23</v>
      </c>
      <c r="M3" t="s">
        <v>24</v>
      </c>
      <c r="N3" t="s">
        <v>45</v>
      </c>
      <c r="O3" t="s">
        <v>46</v>
      </c>
      <c r="P3" s="17" t="s">
        <v>57</v>
      </c>
      <c r="Q3" s="17" t="s">
        <v>85</v>
      </c>
      <c r="R3" t="s">
        <v>58</v>
      </c>
      <c r="S3" t="s">
        <v>78</v>
      </c>
      <c r="T3" t="s">
        <v>54</v>
      </c>
    </row>
    <row r="4" spans="1:20" ht="30" x14ac:dyDescent="0.25">
      <c r="A4" s="17">
        <v>183</v>
      </c>
      <c r="B4" s="17" t="s">
        <v>32</v>
      </c>
      <c r="C4" s="26" t="s">
        <v>34</v>
      </c>
      <c r="D4" s="26" t="s">
        <v>35</v>
      </c>
      <c r="E4" s="30" t="s">
        <v>50</v>
      </c>
      <c r="F4" s="17" t="s">
        <v>9</v>
      </c>
      <c r="G4" s="40" t="s">
        <v>10</v>
      </c>
      <c r="H4" s="23" t="s">
        <v>25</v>
      </c>
      <c r="I4" s="23" t="s">
        <v>41</v>
      </c>
      <c r="J4" s="25">
        <v>44748</v>
      </c>
      <c r="K4" s="17" t="s">
        <v>42</v>
      </c>
      <c r="L4" s="25">
        <v>44749</v>
      </c>
      <c r="M4" s="24">
        <v>0.49722222222222223</v>
      </c>
      <c r="N4" s="27">
        <v>44748.543749999997</v>
      </c>
      <c r="O4" s="27">
        <v>44749.49722222222</v>
      </c>
      <c r="P4" s="33" t="e">
        <f>(NETWORKDAYS(Tabla15[[#This Row],[Fecha Ingreso]],Tabla15[[#This Row],[Fecha Resolución]])-2)*($P$3-$O$3)+$P$3-MOD(Tabla15[[#This Row],[Fecha Ingreso]],1)+MOD(Tabla15[[#This Row],[Fecha Resolución]],1)-$O$3</f>
        <v>#VALUE!</v>
      </c>
      <c r="Q4" s="33" t="e">
        <f>(NETWORKDAYS(Tabla15[[#This Row],[Fecha de ingreso ]],Tabla15[[#This Row],[Fecha de resolución ]])-2)*($R$3-$Q$3)+$R$3-MOD(Tabla15[[#This Row],[Fecha de ingreso ]],1)+MOD(Tabla15[[#This Row],[Fecha de resolución ]],1)-$Q$3</f>
        <v>#VALUE!</v>
      </c>
      <c r="R4" s="33"/>
      <c r="S4" s="26" t="s">
        <v>53</v>
      </c>
      <c r="T4" s="23" t="s">
        <v>55</v>
      </c>
    </row>
    <row r="5" spans="1:20" ht="30" x14ac:dyDescent="0.25">
      <c r="A5" s="17">
        <v>184</v>
      </c>
      <c r="B5" s="17" t="s">
        <v>32</v>
      </c>
      <c r="C5" s="26" t="s">
        <v>33</v>
      </c>
      <c r="D5" s="26" t="s">
        <v>36</v>
      </c>
      <c r="E5" s="29" t="s">
        <v>51</v>
      </c>
      <c r="F5" s="17" t="s">
        <v>9</v>
      </c>
      <c r="G5" s="40" t="s">
        <v>10</v>
      </c>
      <c r="H5" s="23" t="s">
        <v>39</v>
      </c>
      <c r="I5" s="23" t="s">
        <v>26</v>
      </c>
      <c r="J5" s="25">
        <v>44760</v>
      </c>
      <c r="K5" s="17" t="s">
        <v>43</v>
      </c>
      <c r="L5" s="25">
        <v>44769</v>
      </c>
      <c r="M5" s="24">
        <v>0.47291666666666665</v>
      </c>
      <c r="N5" s="27">
        <v>44760.74722222222</v>
      </c>
      <c r="O5" s="27">
        <v>44769.472916666666</v>
      </c>
      <c r="P5" s="33" t="e">
        <f>(NETWORKDAYS(Tabla15[[#This Row],[Fecha Ingreso]],Tabla15[[#This Row],[Fecha Resolución]])-2)*($P$3-$O$3)+$P$3-MOD(Tabla15[[#This Row],[Fecha Ingreso]],1)+MOD(Tabla15[[#This Row],[Fecha Resolución]],1)-$O$3</f>
        <v>#VALUE!</v>
      </c>
      <c r="Q5" s="33" t="e">
        <f>(NETWORKDAYS(Tabla15[[#This Row],[Fecha de ingreso ]],Tabla15[[#This Row],[Fecha de resolución ]])-2)*($R$3-$Q$3)+$R$3-MOD(Tabla15[[#This Row],[Fecha de ingreso ]],1)+MOD(Tabla15[[#This Row],[Fecha de resolución ]],1)-$Q$3</f>
        <v>#VALUE!</v>
      </c>
      <c r="R5" s="33"/>
      <c r="S5" s="26" t="s">
        <v>53</v>
      </c>
      <c r="T5" s="23" t="s">
        <v>56</v>
      </c>
    </row>
    <row r="6" spans="1:20" ht="30" x14ac:dyDescent="0.25">
      <c r="A6" s="17">
        <v>185</v>
      </c>
      <c r="B6" s="17" t="s">
        <v>32</v>
      </c>
      <c r="C6" s="26" t="s">
        <v>34</v>
      </c>
      <c r="D6" s="26" t="s">
        <v>37</v>
      </c>
      <c r="E6" s="23" t="s">
        <v>52</v>
      </c>
      <c r="F6" s="17" t="s">
        <v>9</v>
      </c>
      <c r="G6" s="40" t="s">
        <v>10</v>
      </c>
      <c r="H6" s="23" t="s">
        <v>40</v>
      </c>
      <c r="I6" s="23" t="s">
        <v>26</v>
      </c>
      <c r="J6" s="25">
        <v>44761</v>
      </c>
      <c r="K6" s="17" t="s">
        <v>44</v>
      </c>
      <c r="L6" s="25">
        <v>44764</v>
      </c>
      <c r="M6" s="24">
        <v>0.51250000000000007</v>
      </c>
      <c r="N6" s="27">
        <v>44761.724305555559</v>
      </c>
      <c r="O6" s="27">
        <v>44764.512499999997</v>
      </c>
      <c r="P6" s="33" t="e">
        <f>(NETWORKDAYS(Tabla15[[#This Row],[Fecha Ingreso]],Tabla15[[#This Row],[Fecha Resolución]])-2)*($P$3-$O$3)+$P$3-MOD(Tabla15[[#This Row],[Fecha Ingreso]],1)+MOD(Tabla15[[#This Row],[Fecha Resolución]],1)-$O$3</f>
        <v>#VALUE!</v>
      </c>
      <c r="Q6" s="33" t="e">
        <f>(NETWORKDAYS(Tabla15[[#This Row],[Fecha de ingreso ]],Tabla15[[#This Row],[Fecha de resolución ]])-2)*($R$3-$Q$3)+$R$3-MOD(Tabla15[[#This Row],[Fecha de ingreso ]],1)+MOD(Tabla15[[#This Row],[Fecha de resolución ]],1)-$Q$3</f>
        <v>#VALUE!</v>
      </c>
      <c r="R6" s="33"/>
      <c r="S6" s="26" t="s">
        <v>53</v>
      </c>
      <c r="T6" s="23" t="s">
        <v>55</v>
      </c>
    </row>
    <row r="7" spans="1:20" ht="30" x14ac:dyDescent="0.25">
      <c r="A7" s="17">
        <v>186</v>
      </c>
      <c r="B7" s="17" t="s">
        <v>32</v>
      </c>
      <c r="C7" s="26" t="s">
        <v>33</v>
      </c>
      <c r="D7" s="26" t="s">
        <v>38</v>
      </c>
      <c r="E7" s="30" t="s">
        <v>49</v>
      </c>
      <c r="F7" s="17" t="s">
        <v>9</v>
      </c>
      <c r="G7" s="40" t="s">
        <v>10</v>
      </c>
      <c r="H7" s="23" t="s">
        <v>39</v>
      </c>
      <c r="I7" s="23" t="s">
        <v>26</v>
      </c>
      <c r="J7" s="25">
        <v>44762</v>
      </c>
      <c r="K7" s="24">
        <v>0.52916666666666667</v>
      </c>
      <c r="L7" s="25">
        <v>44764</v>
      </c>
      <c r="M7" s="24">
        <v>0.50972222222222219</v>
      </c>
      <c r="N7" s="27">
        <v>44762.529166666667</v>
      </c>
      <c r="O7" s="27">
        <v>44764.509722222225</v>
      </c>
      <c r="P7" s="33" t="e">
        <f>(NETWORKDAYS(Tabla15[[#This Row],[Fecha Ingreso]],Tabla15[[#This Row],[Fecha Resolución]])-2)*($P$3-$O$3)+$P$3-MOD(Tabla15[[#This Row],[Fecha Ingreso]],1)+MOD(Tabla15[[#This Row],[Fecha Resolución]],1)-$O$3</f>
        <v>#VALUE!</v>
      </c>
      <c r="Q7" s="33" t="e">
        <f>(NETWORKDAYS(Tabla15[[#This Row],[Fecha de ingreso ]],Tabla15[[#This Row],[Fecha de resolución ]])-2)*($R$3-$Q$3)+$R$3-MOD(Tabla15[[#This Row],[Fecha de ingreso ]],1)+MOD(Tabla15[[#This Row],[Fecha de resolución ]],1)-$Q$3</f>
        <v>#VALUE!</v>
      </c>
      <c r="R7" s="33"/>
      <c r="S7" s="26" t="s">
        <v>53</v>
      </c>
      <c r="T7" s="23" t="s">
        <v>55</v>
      </c>
    </row>
    <row r="8" spans="1:20" ht="30" x14ac:dyDescent="0.25">
      <c r="A8" s="17">
        <v>188</v>
      </c>
      <c r="B8" s="17" t="s">
        <v>59</v>
      </c>
      <c r="C8" s="26" t="s">
        <v>34</v>
      </c>
      <c r="D8" s="26" t="s">
        <v>60</v>
      </c>
      <c r="E8" s="29" t="s">
        <v>75</v>
      </c>
      <c r="F8" s="17" t="s">
        <v>9</v>
      </c>
      <c r="G8" s="40" t="s">
        <v>10</v>
      </c>
      <c r="H8" s="23" t="s">
        <v>40</v>
      </c>
      <c r="I8" s="23" t="s">
        <v>26</v>
      </c>
      <c r="J8" s="25">
        <v>44774</v>
      </c>
      <c r="K8" s="24">
        <v>0.4458333333333333</v>
      </c>
      <c r="L8" s="17" t="s">
        <v>11</v>
      </c>
      <c r="M8" s="17" t="s">
        <v>11</v>
      </c>
      <c r="N8" s="27">
        <v>44774.445833333331</v>
      </c>
      <c r="O8" s="38">
        <v>44812.496527777781</v>
      </c>
      <c r="P8" s="41">
        <v>9.0506944444444439</v>
      </c>
      <c r="Q8" s="33"/>
      <c r="R8" s="33"/>
      <c r="S8" s="26" t="s">
        <v>53</v>
      </c>
      <c r="T8" s="23" t="s">
        <v>56</v>
      </c>
    </row>
    <row r="9" spans="1:20" ht="30" x14ac:dyDescent="0.25">
      <c r="A9" s="17">
        <v>189</v>
      </c>
      <c r="B9" s="17" t="s">
        <v>59</v>
      </c>
      <c r="C9" s="26" t="s">
        <v>34</v>
      </c>
      <c r="D9" s="26" t="s">
        <v>61</v>
      </c>
      <c r="E9" s="29" t="s">
        <v>76</v>
      </c>
      <c r="F9" s="17" t="s">
        <v>9</v>
      </c>
      <c r="G9" s="40" t="s">
        <v>10</v>
      </c>
      <c r="H9" s="23" t="s">
        <v>39</v>
      </c>
      <c r="I9" s="23" t="s">
        <v>41</v>
      </c>
      <c r="J9" s="25">
        <v>44775</v>
      </c>
      <c r="K9" s="24">
        <v>0.40277777777777773</v>
      </c>
      <c r="L9" s="25">
        <v>44775</v>
      </c>
      <c r="M9" s="24" t="s">
        <v>69</v>
      </c>
      <c r="N9" s="27">
        <v>44775.402777777781</v>
      </c>
      <c r="O9" s="27">
        <v>44775.592361111114</v>
      </c>
      <c r="P9" s="33" t="e">
        <f>(NETWORKDAYS(Tabla15[[#This Row],[Fecha Ingreso]],Tabla15[[#This Row],[Fecha Resolución]])-2)*($P$3-$O$3)+$P$3-MOD(Tabla15[[#This Row],[Fecha Ingreso]],1)+MOD(Tabla15[[#This Row],[Fecha Resolución]],1)-$O$3</f>
        <v>#VALUE!</v>
      </c>
      <c r="Q9" s="33">
        <v>4.1666666666666664E-2</v>
      </c>
      <c r="R9" s="33"/>
      <c r="S9" s="26" t="s">
        <v>53</v>
      </c>
      <c r="T9" s="23" t="s">
        <v>55</v>
      </c>
    </row>
    <row r="10" spans="1:20" ht="30" x14ac:dyDescent="0.25">
      <c r="A10" s="17">
        <v>190</v>
      </c>
      <c r="B10" s="17" t="s">
        <v>59</v>
      </c>
      <c r="C10" s="26" t="s">
        <v>34</v>
      </c>
      <c r="D10" s="26" t="s">
        <v>64</v>
      </c>
      <c r="E10" s="29" t="s">
        <v>86</v>
      </c>
      <c r="F10" s="17" t="s">
        <v>9</v>
      </c>
      <c r="G10" s="40" t="s">
        <v>10</v>
      </c>
      <c r="H10" s="23" t="s">
        <v>25</v>
      </c>
      <c r="I10" s="23" t="s">
        <v>26</v>
      </c>
      <c r="J10" s="25">
        <v>44777</v>
      </c>
      <c r="K10" s="24">
        <v>0.4770833333333333</v>
      </c>
      <c r="L10" s="25">
        <v>44804</v>
      </c>
      <c r="M10" s="24">
        <v>0.52430555555555558</v>
      </c>
      <c r="N10" s="27">
        <v>44777.477083333331</v>
      </c>
      <c r="O10" s="27">
        <v>44804.524305555555</v>
      </c>
      <c r="P10" s="33" t="e">
        <f>(NETWORKDAYS(Tabla15[[#This Row],[Fecha Ingreso]],Tabla15[[#This Row],[Fecha Resolución]])-2)*($P$3-$O$3)+$P$3-MOD(Tabla15[[#This Row],[Fecha Ingreso]],1)+MOD(Tabla15[[#This Row],[Fecha Resolución]],1)-$O$3</f>
        <v>#VALUE!</v>
      </c>
      <c r="Q10" s="33" t="e">
        <f>(NETWORKDAYS(Tabla15[[#This Row],[Fecha de ingreso ]],Tabla15[[#This Row],[Fecha de resolución ]])-2)*($R$3-$Q$3)+$R$3-MOD(Tabla15[[#This Row],[Fecha de ingreso ]],1)+MOD(Tabla15[[#This Row],[Fecha de resolución ]],1)-$Q$3</f>
        <v>#VALUE!</v>
      </c>
      <c r="R10" s="33"/>
      <c r="S10" s="26" t="s">
        <v>53</v>
      </c>
      <c r="T10" s="23" t="s">
        <v>56</v>
      </c>
    </row>
    <row r="11" spans="1:20" ht="30" x14ac:dyDescent="0.25">
      <c r="A11" s="17">
        <v>191</v>
      </c>
      <c r="B11" s="17" t="s">
        <v>59</v>
      </c>
      <c r="C11" s="26" t="s">
        <v>33</v>
      </c>
      <c r="D11" s="26" t="s">
        <v>84</v>
      </c>
      <c r="E11" s="29" t="s">
        <v>87</v>
      </c>
      <c r="F11" s="17" t="s">
        <v>9</v>
      </c>
      <c r="G11" s="40" t="s">
        <v>10</v>
      </c>
      <c r="H11" s="23" t="s">
        <v>39</v>
      </c>
      <c r="I11" s="23" t="s">
        <v>67</v>
      </c>
      <c r="J11" s="25">
        <v>44784</v>
      </c>
      <c r="K11" s="24">
        <v>0.6</v>
      </c>
      <c r="L11" s="25">
        <v>44804</v>
      </c>
      <c r="M11" s="24">
        <v>0.51180555555555551</v>
      </c>
      <c r="N11" s="27">
        <v>44784.6</v>
      </c>
      <c r="O11" s="27">
        <v>44804.511805555558</v>
      </c>
      <c r="P11" s="33" t="e">
        <f>(NETWORKDAYS(Tabla15[[#This Row],[Fecha Ingreso]],Tabla15[[#This Row],[Fecha Resolución]])-2)*($P$3-$O$3)+$P$3-MOD(Tabla15[[#This Row],[Fecha Ingreso]],1)+MOD(Tabla15[[#This Row],[Fecha Resolución]],1)-$O$3</f>
        <v>#VALUE!</v>
      </c>
      <c r="Q11" s="33" t="e">
        <f>(NETWORKDAYS(Tabla15[[#This Row],[Fecha de ingreso ]],Tabla15[[#This Row],[Fecha de resolución ]])-2)*($R$3-$Q$3)+$R$3-MOD(Tabla15[[#This Row],[Fecha de ingreso ]],1)+MOD(Tabla15[[#This Row],[Fecha de resolución ]],1)-$Q$3</f>
        <v>#VALUE!</v>
      </c>
      <c r="R11" s="33"/>
      <c r="S11" s="26" t="s">
        <v>53</v>
      </c>
      <c r="T11" s="23" t="s">
        <v>56</v>
      </c>
    </row>
    <row r="12" spans="1:20" ht="30" x14ac:dyDescent="0.25">
      <c r="A12" s="17">
        <v>192</v>
      </c>
      <c r="B12" s="17" t="s">
        <v>59</v>
      </c>
      <c r="C12" s="26" t="s">
        <v>34</v>
      </c>
      <c r="D12" s="26" t="s">
        <v>62</v>
      </c>
      <c r="E12" s="29" t="s">
        <v>74</v>
      </c>
      <c r="F12" s="17" t="s">
        <v>9</v>
      </c>
      <c r="G12" s="40" t="s">
        <v>10</v>
      </c>
      <c r="H12" s="23" t="s">
        <v>25</v>
      </c>
      <c r="I12" s="23" t="s">
        <v>41</v>
      </c>
      <c r="J12" s="25">
        <v>44784</v>
      </c>
      <c r="K12" s="24">
        <v>0.28541666666666665</v>
      </c>
      <c r="L12" s="25">
        <v>44804</v>
      </c>
      <c r="M12" s="24">
        <v>0.52013888888888882</v>
      </c>
      <c r="N12" s="27">
        <v>44784.785416666666</v>
      </c>
      <c r="O12" s="27">
        <v>44804.520138888889</v>
      </c>
      <c r="P12" s="33" t="e">
        <f>(NETWORKDAYS(Tabla15[[#This Row],[Fecha Ingreso]],Tabla15[[#This Row],[Fecha Resolución]])-2)*($P$3-$O$3)+$P$3-MOD(Tabla15[[#This Row],[Fecha Ingreso]],1)+MOD(Tabla15[[#This Row],[Fecha Resolución]],1)-$O$3</f>
        <v>#VALUE!</v>
      </c>
      <c r="Q12" s="33" t="e">
        <f>(NETWORKDAYS(Tabla15[[#This Row],[Fecha de ingreso ]],Tabla15[[#This Row],[Fecha de resolución ]])-2)*($R$3-$Q$3)+$R$3-MOD(Tabla15[[#This Row],[Fecha de ingreso ]],1)+MOD(Tabla15[[#This Row],[Fecha de resolución ]],1)-$Q$3</f>
        <v>#VALUE!</v>
      </c>
      <c r="R12" s="33"/>
      <c r="S12" s="26" t="s">
        <v>53</v>
      </c>
      <c r="T12" s="23" t="s">
        <v>56</v>
      </c>
    </row>
    <row r="13" spans="1:20" ht="30" x14ac:dyDescent="0.25">
      <c r="A13" s="17">
        <v>193</v>
      </c>
      <c r="B13" s="17" t="s">
        <v>59</v>
      </c>
      <c r="C13" s="26" t="s">
        <v>33</v>
      </c>
      <c r="D13" s="26" t="s">
        <v>63</v>
      </c>
      <c r="E13" s="29" t="s">
        <v>73</v>
      </c>
      <c r="F13" s="17" t="s">
        <v>9</v>
      </c>
      <c r="G13" s="40" t="s">
        <v>68</v>
      </c>
      <c r="H13" s="23" t="s">
        <v>39</v>
      </c>
      <c r="I13" s="23" t="s">
        <v>67</v>
      </c>
      <c r="J13" s="25">
        <v>44788</v>
      </c>
      <c r="K13" s="24">
        <v>0.40208333333333335</v>
      </c>
      <c r="L13" s="25" t="s">
        <v>11</v>
      </c>
      <c r="M13" s="25" t="s">
        <v>11</v>
      </c>
      <c r="N13" s="27">
        <v>44788.402083333334</v>
      </c>
      <c r="O13" s="25" t="s">
        <v>11</v>
      </c>
      <c r="P13" s="33"/>
      <c r="Q13" s="33"/>
      <c r="R13" s="33"/>
      <c r="S13" s="26" t="s">
        <v>53</v>
      </c>
      <c r="T13" s="23" t="s">
        <v>83</v>
      </c>
    </row>
    <row r="14" spans="1:20" ht="30" x14ac:dyDescent="0.25">
      <c r="A14" s="17">
        <v>194</v>
      </c>
      <c r="B14" s="17" t="s">
        <v>59</v>
      </c>
      <c r="C14" s="26" t="s">
        <v>34</v>
      </c>
      <c r="D14" s="26" t="s">
        <v>64</v>
      </c>
      <c r="E14" s="29" t="s">
        <v>72</v>
      </c>
      <c r="F14" s="17" t="s">
        <v>9</v>
      </c>
      <c r="G14" s="40" t="s">
        <v>10</v>
      </c>
      <c r="H14" s="23" t="s">
        <v>39</v>
      </c>
      <c r="I14" s="23" t="s">
        <v>26</v>
      </c>
      <c r="J14" s="25">
        <v>44792</v>
      </c>
      <c r="K14" s="24">
        <v>0.37013888888888885</v>
      </c>
      <c r="L14" s="25">
        <v>44804</v>
      </c>
      <c r="M14" s="24">
        <v>0.52152777777777781</v>
      </c>
      <c r="N14" s="27">
        <v>44792.370138888888</v>
      </c>
      <c r="O14" s="27">
        <v>44804.521527777775</v>
      </c>
      <c r="P14" s="33" t="e">
        <f>(NETWORKDAYS(Tabla15[[#This Row],[Fecha Ingreso]],Tabla15[[#This Row],[Fecha Resolución]])-2)*($P$3-$O$3)+$P$3-MOD(Tabla15[[#This Row],[Fecha Ingreso]],1)+MOD(Tabla15[[#This Row],[Fecha Resolución]],1)-$O$3</f>
        <v>#VALUE!</v>
      </c>
      <c r="Q14" s="33" t="e">
        <f>(NETWORKDAYS(Tabla15[[#This Row],[Fecha de ingreso ]],Tabla15[[#This Row],[Fecha de resolución ]])-2)*($R$3-$Q$3)+$R$3-MOD(Tabla15[[#This Row],[Fecha de ingreso ]],1)+MOD(Tabla15[[#This Row],[Fecha de resolución ]],1)-$Q$3</f>
        <v>#VALUE!</v>
      </c>
      <c r="R14" s="33"/>
      <c r="S14" s="26" t="s">
        <v>53</v>
      </c>
      <c r="T14" s="23" t="s">
        <v>56</v>
      </c>
    </row>
    <row r="15" spans="1:20" ht="30" x14ac:dyDescent="0.25">
      <c r="A15" s="17">
        <v>195</v>
      </c>
      <c r="B15" s="17" t="s">
        <v>59</v>
      </c>
      <c r="C15" s="26" t="s">
        <v>34</v>
      </c>
      <c r="D15" s="26" t="s">
        <v>65</v>
      </c>
      <c r="E15" s="29" t="s">
        <v>71</v>
      </c>
      <c r="F15" s="17" t="s">
        <v>9</v>
      </c>
      <c r="G15" s="40" t="s">
        <v>10</v>
      </c>
      <c r="H15" s="23" t="s">
        <v>39</v>
      </c>
      <c r="I15" s="23" t="s">
        <v>26</v>
      </c>
      <c r="J15" s="25">
        <v>44792</v>
      </c>
      <c r="K15" s="24">
        <v>0.3743055555555555</v>
      </c>
      <c r="L15" s="25">
        <v>44795</v>
      </c>
      <c r="M15" s="24">
        <v>0.49583333333333335</v>
      </c>
      <c r="N15" s="27">
        <v>44792.374305555553</v>
      </c>
      <c r="O15" s="27">
        <v>44795.495833333334</v>
      </c>
      <c r="P15" s="33" t="e">
        <f>(NETWORKDAYS(Tabla15[[#This Row],[Fecha Ingreso]],Tabla15[[#This Row],[Fecha Resolución]])-2)*($P$3-$O$3)+$P$3-MOD(Tabla15[[#This Row],[Fecha Ingreso]],1)+MOD(Tabla15[[#This Row],[Fecha Resolución]],1)-$O$3</f>
        <v>#VALUE!</v>
      </c>
      <c r="Q15" s="33" t="e">
        <f>(NETWORKDAYS(Tabla15[[#This Row],[Fecha de ingreso ]],Tabla15[[#This Row],[Fecha de resolución ]])-2)*($R$3-$Q$3)+$R$3-MOD(Tabla15[[#This Row],[Fecha de ingreso ]],1)+MOD(Tabla15[[#This Row],[Fecha de resolución ]],1)-$Q$3</f>
        <v>#VALUE!</v>
      </c>
      <c r="R15" s="33"/>
      <c r="S15" s="26" t="s">
        <v>53</v>
      </c>
      <c r="T15" s="23" t="s">
        <v>55</v>
      </c>
    </row>
    <row r="16" spans="1:20" ht="30" x14ac:dyDescent="0.25">
      <c r="A16" s="17">
        <v>196</v>
      </c>
      <c r="B16" s="17" t="s">
        <v>59</v>
      </c>
      <c r="C16" s="26" t="s">
        <v>33</v>
      </c>
      <c r="D16" s="26" t="s">
        <v>66</v>
      </c>
      <c r="E16" s="23" t="s">
        <v>70</v>
      </c>
      <c r="F16" s="17" t="s">
        <v>9</v>
      </c>
      <c r="G16" s="40" t="s">
        <v>10</v>
      </c>
      <c r="H16" s="23" t="s">
        <v>39</v>
      </c>
      <c r="I16" s="23" t="s">
        <v>26</v>
      </c>
      <c r="J16" s="25">
        <v>44802</v>
      </c>
      <c r="K16" s="24">
        <v>0.49305555555555558</v>
      </c>
      <c r="L16" s="25">
        <v>44804</v>
      </c>
      <c r="M16" s="24">
        <v>0.46666666666666662</v>
      </c>
      <c r="N16" s="27">
        <v>44802.493055555555</v>
      </c>
      <c r="O16" s="27">
        <v>44804.466666666667</v>
      </c>
      <c r="P16" s="33" t="e">
        <f>(NETWORKDAYS(Tabla15[[#This Row],[Fecha Ingreso]],Tabla15[[#This Row],[Fecha Resolución]])-2)*($P$3-$O$3)+$P$3-MOD(Tabla15[[#This Row],[Fecha Ingreso]],1)+MOD(Tabla15[[#This Row],[Fecha Resolución]],1)-$O$3</f>
        <v>#VALUE!</v>
      </c>
      <c r="Q16" s="33" t="e">
        <f>(NETWORKDAYS(Tabla15[[#This Row],[Fecha de ingreso ]],Tabla15[[#This Row],[Fecha de resolución ]])-2)*($R$3-$Q$3)+$R$3-MOD(Tabla15[[#This Row],[Fecha de ingreso ]],1)+MOD(Tabla15[[#This Row],[Fecha de resolución ]],1)-$Q$3</f>
        <v>#VALUE!</v>
      </c>
      <c r="R16" s="33"/>
      <c r="S16" s="26" t="s">
        <v>53</v>
      </c>
      <c r="T16" s="23" t="s">
        <v>55</v>
      </c>
    </row>
  </sheetData>
  <phoneticPr fontId="7"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Julio</vt:lpstr>
      <vt:lpstr>Indicadores</vt:lpstr>
      <vt:lpstr>Propuesta</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Cristhian Peñaherrera Abanto</dc:creator>
  <cp:lastModifiedBy>Paul Cristhian Peñaherrera Abanto</cp:lastModifiedBy>
  <dcterms:created xsi:type="dcterms:W3CDTF">2022-07-21T20:00:32Z</dcterms:created>
  <dcterms:modified xsi:type="dcterms:W3CDTF">2022-09-15T18:04:20Z</dcterms:modified>
</cp:coreProperties>
</file>