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iego Valderrama\Desktop\SIMULADOR\"/>
    </mc:Choice>
  </mc:AlternateContent>
  <xr:revisionPtr revIDLastSave="0" documentId="13_ncr:1_{ED0CA739-D14E-4CFD-B698-4102D4CF4A0A}" xr6:coauthVersionLast="47" xr6:coauthVersionMax="47" xr10:uidLastSave="{00000000-0000-0000-0000-000000000000}"/>
  <bookViews>
    <workbookView xWindow="-110" yWindow="-110" windowWidth="25820" windowHeight="15500" activeTab="2" xr2:uid="{00000000-000D-0000-FFFF-FFFF00000000}"/>
  </bookViews>
  <sheets>
    <sheet name="REPORTE FINANCIERO" sheetId="2" r:id="rId1"/>
    <sheet name="DESICIONES DE VENTAS" sheetId="4" r:id="rId2"/>
    <sheet name="OPERACIONES Y SUPPLY CHAIN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3" l="1"/>
  <c r="H7" i="3"/>
  <c r="G6" i="3" l="1"/>
  <c r="E7" i="3"/>
  <c r="D6" i="3"/>
  <c r="I22" i="3"/>
  <c r="J22" i="3" s="1"/>
  <c r="G22" i="3"/>
  <c r="E22" i="3"/>
  <c r="D22" i="3"/>
  <c r="I21" i="3"/>
  <c r="J21" i="3" s="1"/>
  <c r="G21" i="3"/>
  <c r="E21" i="3"/>
  <c r="D21" i="3"/>
  <c r="I20" i="3"/>
  <c r="J20" i="3" s="1"/>
  <c r="E20" i="3"/>
  <c r="G20" i="3" s="1"/>
  <c r="D20" i="3"/>
  <c r="I19" i="3"/>
  <c r="J19" i="3" s="1"/>
  <c r="E19" i="3"/>
  <c r="G19" i="3" s="1"/>
  <c r="D19" i="3"/>
  <c r="J18" i="3"/>
  <c r="I18" i="3"/>
  <c r="E18" i="3"/>
  <c r="G18" i="3" s="1"/>
  <c r="D18" i="3"/>
  <c r="I17" i="3"/>
  <c r="J17" i="3" s="1"/>
  <c r="K17" i="3" s="1"/>
  <c r="G17" i="3"/>
  <c r="E17" i="3"/>
  <c r="D17" i="3"/>
  <c r="I10" i="3"/>
  <c r="E10" i="3"/>
  <c r="G10" i="3" s="1"/>
  <c r="D10" i="3"/>
  <c r="L9" i="3"/>
  <c r="I9" i="3"/>
  <c r="E9" i="3"/>
  <c r="G9" i="3" s="1"/>
  <c r="D9" i="3"/>
  <c r="D8" i="3"/>
  <c r="I7" i="3"/>
  <c r="J7" i="3" s="1"/>
  <c r="G7" i="3"/>
  <c r="D7" i="3"/>
  <c r="I6" i="3"/>
  <c r="K22" i="3" l="1"/>
  <c r="K18" i="3"/>
  <c r="K21" i="3"/>
  <c r="J10" i="3"/>
  <c r="J6" i="3"/>
  <c r="K19" i="3"/>
  <c r="G24" i="3"/>
  <c r="G12" i="3"/>
  <c r="J9" i="3"/>
  <c r="K20" i="3"/>
  <c r="K24" i="3" l="1"/>
  <c r="J1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Andry</author>
    <author>tc={00373C65-37AA-4E1E-A1A0-3D97D310D5C4}</author>
    <author>tc={13DC49D0-9D2A-4E27-BA0F-01740E5E5750}</author>
    <author>tc={CC609B6E-C099-4320-B4FE-A7739D4D66F2}</author>
    <author>tc={2544046C-2386-4ED5-A761-0B3B2FDC4E87}</author>
  </authors>
  <commentList>
    <comment ref="B5" authorId="0" shapeId="0" xr:uid="{5838043E-D0F2-4916-A3AF-700C800E40D0}">
      <text>
        <r>
          <rPr>
            <sz val="11"/>
            <color theme="1"/>
            <rFont val="Calibri"/>
            <family val="2"/>
            <scheme val="minor"/>
          </rPr>
          <t xml:space="preserve">Andry:
supply chain/componente/demanda
</t>
        </r>
      </text>
    </comment>
    <comment ref="F5" authorId="1" shapeId="0" xr:uid="{00373C65-37AA-4E1E-A1A0-3D97D310D5C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datos depende de supply chain</t>
      </text>
    </comment>
    <comment ref="H5" authorId="2" shapeId="0" xr:uid="{13DC49D0-9D2A-4E27-BA0F-01740E5E575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datos dependen de supply chain</t>
      </text>
    </comment>
    <comment ref="B16" authorId="0" shapeId="0" xr:uid="{1839F42D-F09F-440D-B5C9-E47AF07FF69A}">
      <text>
        <r>
          <rPr>
            <sz val="11"/>
            <color theme="1"/>
            <rFont val="Calibri"/>
            <family val="2"/>
            <scheme val="minor"/>
          </rPr>
          <t xml:space="preserve">Andry:
supply chain/componente/demanda
</t>
        </r>
      </text>
    </comment>
    <comment ref="F16" authorId="3" shapeId="0" xr:uid="{CC609B6E-C099-4320-B4FE-A7739D4D66F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datos dependen de supply chain</t>
      </text>
    </comment>
    <comment ref="H16" authorId="4" shapeId="0" xr:uid="{2544046C-2386-4ED5-A761-0B3B2FDC4E8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datos dependen de supply chain</t>
      </text>
    </comment>
  </commentList>
</comments>
</file>

<file path=xl/sharedStrings.xml><?xml version="1.0" encoding="utf-8"?>
<sst xmlns="http://schemas.openxmlformats.org/spreadsheetml/2006/main" count="174" uniqueCount="157">
  <si>
    <t>ROI (Retorno de la inversion)</t>
  </si>
  <si>
    <t>Ingresos percibidos - Ingresos por ventas - Ingresos por ventas - Food &amp; Groceries</t>
  </si>
  <si>
    <t>Ingresos percibidos - Ingresos por ventas - Ingresos por ventas - LAND Market</t>
  </si>
  <si>
    <t>Ingresos percibidos - Ingresos por ventas - Ingresos por ventas - Dominick's</t>
  </si>
  <si>
    <t>Ingresos percibidos - Ingresos por ventas</t>
  </si>
  <si>
    <t>Ingresos percibidos - Bonificación / Sanción - Ingresos por ventas - Food &amp; Groceries</t>
  </si>
  <si>
    <t>Ingresos percibidos - Bonificación / Sanción - Ingresos por ventas - LAND Market</t>
  </si>
  <si>
    <t>Ingresos percibidos - Bonificación / Sanción - Ingresos por ventas - Dominick's</t>
  </si>
  <si>
    <t>Ingresos percibidos - Bonificación / Sanción</t>
  </si>
  <si>
    <t>Ingresos percibidos - Coste de las devoluciones de los consumidores - Ingresos por ventas - Food &amp; Groceries</t>
  </si>
  <si>
    <t>Ingresos percibidos - Coste de las devoluciones de los consumidores - Ingresos por ventas - LAND Market</t>
  </si>
  <si>
    <t>Ingresos percibidos - Coste de las devoluciones de los consumidores - Ingresos por ventas - Dominick's</t>
  </si>
  <si>
    <t>Ingresos percibidos - Coste de las devoluciones de los consumidores</t>
  </si>
  <si>
    <t>Ingresos percibidos</t>
  </si>
  <si>
    <t>Margen bruto - Costo de los bienes vendidos - Valor de compra - Mono Packaging Materials</t>
  </si>
  <si>
    <t>Margen bruto - Costo de los bienes vendidos - Valor de compra - Brit Pack</t>
  </si>
  <si>
    <t>Margen bruto - Costo de los bienes vendidos - Valor de compra - Trio PET PLC</t>
  </si>
  <si>
    <t>Margen bruto - Costo de los bienes vendidos - Valor de compra - Philyp Jones Plastics</t>
  </si>
  <si>
    <t>Margen bruto - Costo de los bienes vendidos - Valor de compra - Miami Oranges</t>
  </si>
  <si>
    <t>Margen bruto - Costo de los bienes vendidos - Valor de compra - NO8DO Mango</t>
  </si>
  <si>
    <t>Margen bruto - Costo de los bienes vendidos - Valor de compra - Dalima Mango</t>
  </si>
  <si>
    <t>Margen bruto - Costo de los bienes vendidos - Valor de compra - Seitan Vitamins</t>
  </si>
  <si>
    <t>Margen bruto - Costo de los bienes vendidos - Valor de compra - SYI</t>
  </si>
  <si>
    <t>Margen bruto - Costo de los bienes vendidos - Valor de compra</t>
  </si>
  <si>
    <t>Margen bruto - Costo de los bienes vendidos - Costos de producción - Costos de producción - Línea de embotellado</t>
  </si>
  <si>
    <t>Margen bruto - Costo de los bienes vendidos - Costos de producción - Empleados permanentes</t>
  </si>
  <si>
    <t>Margen bruto - Costo de los bienes vendidos - Costos de producción - Mano de obra extra</t>
  </si>
  <si>
    <t>Margen bruto - Costo de los bienes vendidos - Costos de producción - Tercerización</t>
  </si>
  <si>
    <t>Margen bruto - Costo de los bienes vendidos - Costos de producción - Costos fijos mezcladoras</t>
  </si>
  <si>
    <t>Margen bruto - Costo de los bienes vendidos - Costos de producción - Costos variables mezcladoras</t>
  </si>
  <si>
    <t>Margen bruto - Costo de los bienes vendidos - Costos de producción</t>
  </si>
  <si>
    <t>Margen bruto - Costo de los bienes vendidos</t>
  </si>
  <si>
    <t>Margen bruto</t>
  </si>
  <si>
    <t>Margen Operativo - Costos indirectos - Gastos generales - Energía</t>
  </si>
  <si>
    <t>Margen Operativo - Costos indirectos - Gastos generales - Agua</t>
  </si>
  <si>
    <t>Margen Operativo - Costos indirectos - Gastos generales - sobrecosto por CO2</t>
  </si>
  <si>
    <t>Margen Operativo - Costos indirectos - Gastos generales - Otro</t>
  </si>
  <si>
    <t>Margen Operativo - Costos indirectos - Gastos generales</t>
  </si>
  <si>
    <t>Margen Operativo - Costos indirectos - Costos de inventario - Intereses para componentes</t>
  </si>
  <si>
    <t>Margen Operativo - Costos indirectos - Costos de inventario - Intereses para productos terminados</t>
  </si>
  <si>
    <t>Margen Operativo - Costos indirectos - Costos de inventario - Interes asociado a la tenencia del inventario</t>
  </si>
  <si>
    <t>Margen Operativo - Costos indirectos - Costos de inventario - Posiciones de pallet en la bodega de materias primas</t>
  </si>
  <si>
    <t>Margen Operativo - Costos indirectos - Costos de inventario - Bodega extra para el almacenamiento de materias primas</t>
  </si>
  <si>
    <t>Margen Operativo - Costos indirectos - Costos de inventario - Patio de tanques</t>
  </si>
  <si>
    <t>Margen Operativo - Costos indirectos - Costos de inventario - Patio de tanques tercerizado</t>
  </si>
  <si>
    <t>Margen Operativo - Costos indirectos - Costos de inventario - Posiciones de pallet en la bodega de productos terminados</t>
  </si>
  <si>
    <t>Margen Operativo - Costos indirectos - Costos de inventario - Bodega extra para el almacenamiento de productos terminados</t>
  </si>
  <si>
    <t>Margen Operativo - Costos indirectos - Costos de inventario - Tercerizacion de la locacion de los pallets</t>
  </si>
  <si>
    <t>Margen Operativo - Costos indirectos - Costos de inventario - Espacio</t>
  </si>
  <si>
    <t>Margen Operativo - Costos indirectos - Costos de inventario - income_opbrengstenscrapcomp</t>
  </si>
  <si>
    <t>Margen Operativo - Costos indirectos - Costos de inventario - Costo de los componentes de la merma</t>
  </si>
  <si>
    <t>Margen Operativo - Costos indirectos - Costos de inventario - income_opbrengstenscrapgp</t>
  </si>
  <si>
    <t>Margen Operativo - Costos indirectos - Costos de inventario - Costo de merma de Productos Terminados</t>
  </si>
  <si>
    <t>Margen Operativo - Costos indirectos - Costos de inventario - Obsoletos</t>
  </si>
  <si>
    <t>Margen Operativo - Costos indirectos - Costos de inventario - Obsoletos surgen de re lanzamientos</t>
  </si>
  <si>
    <t>Margen Operativo - Costos indirectos - Costos de inventario - Productos Terminados en riesgos</t>
  </si>
  <si>
    <t>Margen Operativo - Costos indirectos - Costos de inventario - Componentes de riesgo</t>
  </si>
  <si>
    <t>Margen Operativo - Costos indirectos - Costos de inventario - Riesgo</t>
  </si>
  <si>
    <t>Margen Operativo - Costos indirectos - Costos de inventario</t>
  </si>
  <si>
    <t>Margen Operativo - Costos indirectos - Costos de manipuleo - Empleados permanentes</t>
  </si>
  <si>
    <t>Margen Operativo - Costos indirectos - Costos de manipuleo - Mano de obra extra</t>
  </si>
  <si>
    <t>Margen Operativo - Costos indirectos - Costos de manipuleo - Inspeccion de materia primas</t>
  </si>
  <si>
    <t>Margen Operativo - Costos indirectos - Costos de manipuleo - Manipuleo de ingreso</t>
  </si>
  <si>
    <t>Margen Operativo - Costos indirectos - Costos de manipuleo - Costo de cargar al transportista</t>
  </si>
  <si>
    <t>Margen Operativo - Costos indirectos - Costos de manipuleo - Tercerizacion del manipuleo</t>
  </si>
  <si>
    <t>Margen Operativo - Costos indirectos - Costos de manipuleo - Manipuleo de salida</t>
  </si>
  <si>
    <t>Margen Operativo - Costos indirectos - Costos de manipuleo</t>
  </si>
  <si>
    <t>Margen Operativo - Costos indirectos - Costos de administracion - Lineas de una orden</t>
  </si>
  <si>
    <t>Margen Operativo - Costos indirectos - Costos de administracion - Ordenes</t>
  </si>
  <si>
    <t>Margen Operativo - Costos indirectos - Costos de administracion - Proveedores contratados</t>
  </si>
  <si>
    <t>Margen Operativo - Costos indirectos - Costos de administracion - Recepción</t>
  </si>
  <si>
    <t>Margen Operativo - Costos indirectos - Costos de administracion - Costos variables de Certipost</t>
  </si>
  <si>
    <t>Margen Operativo - Costos indirectos - Costos de administracion - Costos incurridos una sola vez debido al Certipost</t>
  </si>
  <si>
    <t>Margen Operativo - Costos indirectos - Costos de administracion - Outbound (por salir)</t>
  </si>
  <si>
    <t>Margen Operativo - Costos indirectos - Costos de administracion</t>
  </si>
  <si>
    <t>Margen Operativo - Costos indirectos - Transporte interno</t>
  </si>
  <si>
    <t>Margen Operativo - Costos indirectos - Costos de distribución</t>
  </si>
  <si>
    <t>Margen Operativo - Costos indirectos - Costos de contratos</t>
  </si>
  <si>
    <t>Margen Operativo - Costos indirectos - Costos de proyectos - Software</t>
  </si>
  <si>
    <t>Margen Operativo - Costos indirectos - Costos de proyectos - Estudio de mercado</t>
  </si>
  <si>
    <t>Margen Operativo - Costos indirectos - Costos de proyectos - Membresia NEVI</t>
  </si>
  <si>
    <t>Margen Operativo - Costos indirectos - Costos de proyectos - Reporte de realimentacion</t>
  </si>
  <si>
    <t>Margen Operativo - Costos indirectos - Costos de proyectos - Entrenamientos para resolver paradas de maquinas por averias</t>
  </si>
  <si>
    <t>Margen Operativo - Costos indirectos - Costos de proyectos - SMED (Cambio Maquina)</t>
  </si>
  <si>
    <t>Margen Operativo - Costos indirectos - Costos de proyectos - Equipo Laboral de reserva</t>
  </si>
  <si>
    <t>Margen Operativo - Costos indirectos - Costos de proyectos - Track and Trace</t>
  </si>
  <si>
    <t>Margen Operativo - Costos indirectos - Costos de proyectos - Inspeccion de productos</t>
  </si>
  <si>
    <t>Margen Operativo - Costos indirectos - Costos de proyectos - Mantenimiento preventivo</t>
  </si>
  <si>
    <t>Margen Operativo - Costos indirectos - Costos de proyectos - incrementar velocidad</t>
  </si>
  <si>
    <t>Margen Operativo - Costos indirectos - Costos de proyectos - Entrenamiento generico</t>
  </si>
  <si>
    <t>Margen Operativo - Costos indirectos - Costos de proyectos - Inflar botellas PET</t>
  </si>
  <si>
    <t>Margen Operativo - Costos indirectos - Costos de proyectos - VMI con proveedores</t>
  </si>
  <si>
    <t>Margen Operativo - Costos indirectos - Costos de proyectos - Desarrollo de proveedores</t>
  </si>
  <si>
    <t>Margen Operativo - Costos indirectos - Costos de proyectos - Colaboracion</t>
  </si>
  <si>
    <t>Margen Operativo - Costos indirectos - Costos de proyectos - MCC</t>
  </si>
  <si>
    <t>Margen Operativo - Costos indirectos - Costos de proyectos - Forcasteo colaborativo</t>
  </si>
  <si>
    <t>Margen Operativo - Costos indirectos - Costos de proyectos - Proyecto de forcasteo</t>
  </si>
  <si>
    <t>Margen Operativo - Costos indirectos - Costos de proyectos - VMI con Clientes</t>
  </si>
  <si>
    <t>Margen Operativo - Costos indirectos - Costos de proyectos - Disponibilidad en anaquel / gondola</t>
  </si>
  <si>
    <t>Margen Operativo - Costos indirectos - Costos de proyectos - I&amp;D vida útil</t>
  </si>
  <si>
    <t>Margen Operativo - Costos indirectos - Costos de proyectos - Estudios de sustentabilidad</t>
  </si>
  <si>
    <t>Margen Operativo - Costos indirectos - Costos de proyectos - Capsulas de I+D</t>
  </si>
  <si>
    <t>Margen Operativo - Costos indirectos - Costos de proyectos - Otros</t>
  </si>
  <si>
    <t>Margen Operativo - Costos indirectos - Costos de proyectos - Reducción del uso de agua para la limpieza</t>
  </si>
  <si>
    <t>Margen Operativo - Costos indirectos - Costos de proyectos - Disminución de la energía usada</t>
  </si>
  <si>
    <t>Margen Operativo - Costos indirectos - Costos de proyectos - Disminución de la pérdida de productividad por arranque de producción</t>
  </si>
  <si>
    <t>Margen Operativo - Costos indirectos - Costos de proyectos</t>
  </si>
  <si>
    <t>Margen Operativo - Costos indirectos - Interés</t>
  </si>
  <si>
    <t>Margen Operativo - Costos indirectos</t>
  </si>
  <si>
    <t>Margen Operativo</t>
  </si>
  <si>
    <t>Inversion - Inversion - Fijos</t>
  </si>
  <si>
    <t>Inversion - Inversion - Inventario</t>
  </si>
  <si>
    <t>Inversion - Inversion - Maquinas</t>
  </si>
  <si>
    <t>Inversion - Inversion - Software</t>
  </si>
  <si>
    <t>Inversion - Inversion - Condiciones de pago</t>
  </si>
  <si>
    <t>Inversion</t>
  </si>
  <si>
    <t>Columna1</t>
  </si>
  <si>
    <t>Columna2</t>
  </si>
  <si>
    <t>Columna3</t>
  </si>
  <si>
    <t>Columna4</t>
  </si>
  <si>
    <t>Columna5</t>
  </si>
  <si>
    <t>Columna6</t>
  </si>
  <si>
    <t>CALCLULO DE POSICIONES DE ALMACENAMIENTO}</t>
  </si>
  <si>
    <t>COMPONENTES</t>
  </si>
  <si>
    <t>DEMANDA X SEMANA (UND/LT)</t>
  </si>
  <si>
    <t>CONTENIDO X PALLET</t>
  </si>
  <si>
    <t>DEMANDA X SEMESTRE</t>
  </si>
  <si>
    <t>PALLETS X SEMANA</t>
  </si>
  <si>
    <t>STOCK SEGURIDAD (SEM)</t>
  </si>
  <si>
    <t>POSICIONES X STOCK DE SEGURIADAD</t>
  </si>
  <si>
    <t>TAMAÑO DE LOTE/PEDIDO</t>
  </si>
  <si>
    <t>TAMAÑO DE LOTE/ PEDIDO (PALLETS)</t>
  </si>
  <si>
    <t>INVENTARIO PROMEDIO</t>
  </si>
  <si>
    <t>PACK DE 1 LITRO (UND)</t>
  </si>
  <si>
    <t>PET (UND)</t>
  </si>
  <si>
    <t>NARANJA (L)</t>
  </si>
  <si>
    <t>TANQUE</t>
  </si>
  <si>
    <t>MANGO (L)</t>
  </si>
  <si>
    <t>VITAMINA C (L)</t>
  </si>
  <si>
    <t>Posiciones de pallet x stock seg</t>
  </si>
  <si>
    <t>PALLETS</t>
  </si>
  <si>
    <t>pallets</t>
  </si>
  <si>
    <t>PRODUCTO TERMINADO</t>
  </si>
  <si>
    <t>INTERVALO DE PRODUCCIÓN (DÍAS)</t>
  </si>
  <si>
    <t>FRESSIE NARANJA 1 LITRO</t>
  </si>
  <si>
    <t>FRESSIE NARANJA/MNAGO 1 LITRO</t>
  </si>
  <si>
    <t>FRESSIE NARANJA/C-POWER 1 LITRO</t>
  </si>
  <si>
    <t>FRESSIE NARANJA PET</t>
  </si>
  <si>
    <t>FRESSIE NARANJA/MANGO PET</t>
  </si>
  <si>
    <t>FRESSIE NARANJA/C-POWER PET</t>
  </si>
  <si>
    <t>min 3 dias</t>
  </si>
  <si>
    <t>max 10 dias</t>
  </si>
  <si>
    <t xml:space="preserve">SUBIR LA VIDA UTIL EN 2 </t>
  </si>
  <si>
    <t>RECOMENDACIONES DEL PROFE</t>
  </si>
  <si>
    <t>REVISAR LOS GRAFICOS DE SUPPLY CHAIN/ PRODUCTO Y EVALUAR LOS GRAFICOS</t>
  </si>
  <si>
    <t xml:space="preserve">DEBIDO A QUE EL COMPONENTE "PET" ERA MAYOR SE DEBE CAMBIAR EL LOTE EN 2 SEMANAS ASI REDUCE LA POSICIONES DE PALLETS 
</t>
  </si>
  <si>
    <t>EVALUAR LOS OTROS COMPONENTES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</si>
</sst>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"/>
  </numFmts>
  <fonts count="3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444444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Border="0"/>
    <xf numFmtId="43" fontId="1" fillId="0" borderId="0" applyFont="0" applyFill="0" applyBorder="0" applyAlignment="0" applyProtection="0"/>
  </cellStyleXfs>
  <cellXfs count="43">
    <xf numFmtId="0" fontId="0" fillId="0" borderId="0" xfId="0"/>
    <xf numFmtId="43" fontId="0" fillId="0" borderId="0" xfId="1" applyFont="1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/>
    </xf>
    <xf numFmtId="3" fontId="1" fillId="0" borderId="1" xfId="0" applyNumberFormat="1" applyFont="1" applyBorder="1" applyAlignment="1">
      <alignment horizontal="center"/>
    </xf>
    <xf numFmtId="3" fontId="1" fillId="3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0" fillId="4" borderId="0" xfId="0" applyFill="1" applyAlignment="1">
      <alignment horizontal="center"/>
    </xf>
    <xf numFmtId="3" fontId="0" fillId="0" borderId="0" xfId="0" applyNumberFormat="1" applyAlignment="1">
      <alignment horizontal="center"/>
    </xf>
    <xf numFmtId="2" fontId="0" fillId="4" borderId="0" xfId="0" applyNumberFormat="1" applyFill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43" fontId="0" fillId="0" borderId="1" xfId="1" applyFont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2" fontId="0" fillId="0" borderId="0" xfId="0" applyNumberFormat="1" applyAlignment="1">
      <alignment horizontal="center"/>
    </xf>
    <xf numFmtId="0" fontId="0" fillId="0" borderId="0" xfId="1" applyNumberFormat="1" applyFon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Border="1"/>
    <xf numFmtId="0" fontId="0" fillId="0" borderId="10" xfId="0" applyBorder="1"/>
    <xf numFmtId="9" fontId="0" fillId="0" borderId="9" xfId="0" applyNumberFormat="1" applyBorder="1"/>
    <xf numFmtId="10" fontId="0" fillId="0" borderId="9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Alignment="1">
      <alignment wrapText="1"/>
    </xf>
    <xf numFmtId="3" fontId="1" fillId="5" borderId="1" xfId="0" applyNumberFormat="1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5"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578076</xdr:colOff>
      <xdr:row>43</xdr:row>
      <xdr:rowOff>140114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F7AABB1-D9D3-0AB2-83AC-CD3AC69579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388076" cy="8058564"/>
        </a:xfrm>
        <a:prstGeom prst="rect">
          <a:avLst/>
        </a:prstGeom>
      </xdr:spPr>
    </xdr:pic>
    <xdr:clientData/>
  </xdr:twoCellAnchor>
  <xdr:twoCellAnchor>
    <xdr:from>
      <xdr:col>4</xdr:col>
      <xdr:colOff>31750</xdr:colOff>
      <xdr:row>5</xdr:row>
      <xdr:rowOff>0</xdr:rowOff>
    </xdr:from>
    <xdr:to>
      <xdr:col>6</xdr:col>
      <xdr:colOff>285750</xdr:colOff>
      <xdr:row>5</xdr:row>
      <xdr:rowOff>120650</xdr:rowOff>
    </xdr:to>
    <xdr:cxnSp macro="">
      <xdr:nvCxnSpPr>
        <xdr:cNvPr id="4" name="Conector recto de flecha 3">
          <a:extLst>
            <a:ext uri="{FF2B5EF4-FFF2-40B4-BE49-F238E27FC236}">
              <a16:creationId xmlns:a16="http://schemas.microsoft.com/office/drawing/2014/main" id="{DCD54EA1-3502-D1EE-3B89-C555A6DE1880}"/>
            </a:ext>
          </a:extLst>
        </xdr:cNvPr>
        <xdr:cNvCxnSpPr>
          <a:stCxn id="23" idx="1"/>
        </xdr:cNvCxnSpPr>
      </xdr:nvCxnSpPr>
      <xdr:spPr>
        <a:xfrm flipH="1" flipV="1">
          <a:off x="3079750" y="920750"/>
          <a:ext cx="1778000" cy="120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152400</xdr:colOff>
      <xdr:row>5</xdr:row>
      <xdr:rowOff>120650</xdr:rowOff>
    </xdr:from>
    <xdr:to>
      <xdr:col>6</xdr:col>
      <xdr:colOff>285750</xdr:colOff>
      <xdr:row>6</xdr:row>
      <xdr:rowOff>69850</xdr:rowOff>
    </xdr:to>
    <xdr:cxnSp macro="">
      <xdr:nvCxnSpPr>
        <xdr:cNvPr id="7" name="Conector recto de flecha 6">
          <a:extLst>
            <a:ext uri="{FF2B5EF4-FFF2-40B4-BE49-F238E27FC236}">
              <a16:creationId xmlns:a16="http://schemas.microsoft.com/office/drawing/2014/main" id="{34473BB0-38CD-4F68-8AA0-18FE8090265A}"/>
            </a:ext>
          </a:extLst>
        </xdr:cNvPr>
        <xdr:cNvCxnSpPr>
          <a:stCxn id="23" idx="1"/>
        </xdr:cNvCxnSpPr>
      </xdr:nvCxnSpPr>
      <xdr:spPr>
        <a:xfrm flipH="1">
          <a:off x="3200400" y="1041400"/>
          <a:ext cx="1657350" cy="1333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476250</xdr:colOff>
      <xdr:row>2</xdr:row>
      <xdr:rowOff>0</xdr:rowOff>
    </xdr:from>
    <xdr:to>
      <xdr:col>7</xdr:col>
      <xdr:colOff>527050</xdr:colOff>
      <xdr:row>2</xdr:row>
      <xdr:rowOff>12700</xdr:rowOff>
    </xdr:to>
    <xdr:cxnSp macro="">
      <xdr:nvCxnSpPr>
        <xdr:cNvPr id="8" name="Conector recto de flecha 7">
          <a:extLst>
            <a:ext uri="{FF2B5EF4-FFF2-40B4-BE49-F238E27FC236}">
              <a16:creationId xmlns:a16="http://schemas.microsoft.com/office/drawing/2014/main" id="{ECDBD1F9-7DFC-4D00-80B4-C877753623AB}"/>
            </a:ext>
          </a:extLst>
        </xdr:cNvPr>
        <xdr:cNvCxnSpPr/>
      </xdr:nvCxnSpPr>
      <xdr:spPr>
        <a:xfrm flipH="1">
          <a:off x="3524250" y="368300"/>
          <a:ext cx="2336800" cy="127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558800</xdr:colOff>
      <xdr:row>0</xdr:row>
      <xdr:rowOff>177800</xdr:rowOff>
    </xdr:from>
    <xdr:to>
      <xdr:col>10</xdr:col>
      <xdr:colOff>641350</xdr:colOff>
      <xdr:row>2</xdr:row>
      <xdr:rowOff>158750</xdr:rowOff>
    </xdr:to>
    <xdr:sp macro="" textlink="">
      <xdr:nvSpPr>
        <xdr:cNvPr id="10" name="Rectángulo: esquinas redondeadas 9">
          <a:extLst>
            <a:ext uri="{FF2B5EF4-FFF2-40B4-BE49-F238E27FC236}">
              <a16:creationId xmlns:a16="http://schemas.microsoft.com/office/drawing/2014/main" id="{FA628627-9A29-0C70-AD36-6CCD099AC08B}"/>
            </a:ext>
          </a:extLst>
        </xdr:cNvPr>
        <xdr:cNvSpPr/>
      </xdr:nvSpPr>
      <xdr:spPr>
        <a:xfrm>
          <a:off x="5892800" y="177800"/>
          <a:ext cx="2368550" cy="34925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100"/>
            <a:t>AUMENTAR EL INDICE DE CONTRATO</a:t>
          </a:r>
        </a:p>
      </xdr:txBody>
    </xdr:sp>
    <xdr:clientData/>
  </xdr:twoCellAnchor>
  <xdr:twoCellAnchor editAs="oneCell">
    <xdr:from>
      <xdr:col>7</xdr:col>
      <xdr:colOff>565150</xdr:colOff>
      <xdr:row>7</xdr:row>
      <xdr:rowOff>50800</xdr:rowOff>
    </xdr:from>
    <xdr:to>
      <xdr:col>20</xdr:col>
      <xdr:colOff>641863</xdr:colOff>
      <xdr:row>23</xdr:row>
      <xdr:rowOff>177958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36885740-6B75-E399-7449-C4F7417182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99150" y="1339850"/>
          <a:ext cx="9982713" cy="3073558"/>
        </a:xfrm>
        <a:prstGeom prst="rect">
          <a:avLst/>
        </a:prstGeom>
      </xdr:spPr>
    </xdr:pic>
    <xdr:clientData/>
  </xdr:twoCellAnchor>
  <xdr:twoCellAnchor>
    <xdr:from>
      <xdr:col>10</xdr:col>
      <xdr:colOff>342900</xdr:colOff>
      <xdr:row>4</xdr:row>
      <xdr:rowOff>57150</xdr:rowOff>
    </xdr:from>
    <xdr:to>
      <xdr:col>12</xdr:col>
      <xdr:colOff>508000</xdr:colOff>
      <xdr:row>6</xdr:row>
      <xdr:rowOff>177800</xdr:rowOff>
    </xdr:to>
    <xdr:sp macro="" textlink="">
      <xdr:nvSpPr>
        <xdr:cNvPr id="12" name="Rectángulo: esquinas redondeadas 11">
          <a:extLst>
            <a:ext uri="{FF2B5EF4-FFF2-40B4-BE49-F238E27FC236}">
              <a16:creationId xmlns:a16="http://schemas.microsoft.com/office/drawing/2014/main" id="{5F8BE37C-35A1-4514-9510-89CFC17F6FAF}"/>
            </a:ext>
          </a:extLst>
        </xdr:cNvPr>
        <xdr:cNvSpPr/>
      </xdr:nvSpPr>
      <xdr:spPr>
        <a:xfrm>
          <a:off x="7962900" y="793750"/>
          <a:ext cx="1689100" cy="48895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100"/>
            <a:t>NOS</a:t>
          </a:r>
          <a:r>
            <a:rPr lang="es-PE" sz="1100" baseline="0"/>
            <a:t> GUIAMOS DE ESTA COLUMNA</a:t>
          </a:r>
          <a:endParaRPr lang="es-PE" sz="1100"/>
        </a:p>
      </xdr:txBody>
    </xdr:sp>
    <xdr:clientData/>
  </xdr:twoCellAnchor>
  <xdr:twoCellAnchor>
    <xdr:from>
      <xdr:col>11</xdr:col>
      <xdr:colOff>412750</xdr:colOff>
      <xdr:row>6</xdr:row>
      <xdr:rowOff>177800</xdr:rowOff>
    </xdr:from>
    <xdr:to>
      <xdr:col>11</xdr:col>
      <xdr:colOff>425450</xdr:colOff>
      <xdr:row>11</xdr:row>
      <xdr:rowOff>114300</xdr:rowOff>
    </xdr:to>
    <xdr:cxnSp macro="">
      <xdr:nvCxnSpPr>
        <xdr:cNvPr id="13" name="Conector recto de flecha 12">
          <a:extLst>
            <a:ext uri="{FF2B5EF4-FFF2-40B4-BE49-F238E27FC236}">
              <a16:creationId xmlns:a16="http://schemas.microsoft.com/office/drawing/2014/main" id="{7DE26BBD-536B-4377-AD9E-13A99FE11639}"/>
            </a:ext>
          </a:extLst>
        </xdr:cNvPr>
        <xdr:cNvCxnSpPr>
          <a:stCxn id="12" idx="2"/>
        </xdr:cNvCxnSpPr>
      </xdr:nvCxnSpPr>
      <xdr:spPr>
        <a:xfrm flipH="1">
          <a:off x="8794750" y="1282700"/>
          <a:ext cx="12700" cy="8572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279400</xdr:colOff>
      <xdr:row>25</xdr:row>
      <xdr:rowOff>25400</xdr:rowOff>
    </xdr:from>
    <xdr:to>
      <xdr:col>20</xdr:col>
      <xdr:colOff>342900</xdr:colOff>
      <xdr:row>28</xdr:row>
      <xdr:rowOff>12700</xdr:rowOff>
    </xdr:to>
    <xdr:sp macro="" textlink="">
      <xdr:nvSpPr>
        <xdr:cNvPr id="16" name="Rectángulo: esquinas redondeadas 15">
          <a:extLst>
            <a:ext uri="{FF2B5EF4-FFF2-40B4-BE49-F238E27FC236}">
              <a16:creationId xmlns:a16="http://schemas.microsoft.com/office/drawing/2014/main" id="{B3FA29F7-09CE-47F1-8B2F-81D771B58B98}"/>
            </a:ext>
          </a:extLst>
        </xdr:cNvPr>
        <xdr:cNvSpPr/>
      </xdr:nvSpPr>
      <xdr:spPr>
        <a:xfrm>
          <a:off x="13233400" y="4629150"/>
          <a:ext cx="2349500" cy="53975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100"/>
            <a:t>PARA</a:t>
          </a:r>
          <a:r>
            <a:rPr lang="es-PE" sz="1100" baseline="0"/>
            <a:t> LA VIDA UTIL ENFOCARNOS EN ESTA COLUMNA</a:t>
          </a:r>
          <a:endParaRPr lang="es-PE" sz="1100"/>
        </a:p>
      </xdr:txBody>
    </xdr:sp>
    <xdr:clientData/>
  </xdr:twoCellAnchor>
  <xdr:twoCellAnchor editAs="oneCell">
    <xdr:from>
      <xdr:col>7</xdr:col>
      <xdr:colOff>425450</xdr:colOff>
      <xdr:row>29</xdr:row>
      <xdr:rowOff>38100</xdr:rowOff>
    </xdr:from>
    <xdr:to>
      <xdr:col>20</xdr:col>
      <xdr:colOff>337055</xdr:colOff>
      <xdr:row>48</xdr:row>
      <xdr:rowOff>146235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9DAA0DCD-6C66-70BE-4170-622FE096EC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59450" y="5378450"/>
          <a:ext cx="9817605" cy="3606985"/>
        </a:xfrm>
        <a:prstGeom prst="rect">
          <a:avLst/>
        </a:prstGeom>
      </xdr:spPr>
    </xdr:pic>
    <xdr:clientData/>
  </xdr:twoCellAnchor>
  <xdr:twoCellAnchor>
    <xdr:from>
      <xdr:col>18</xdr:col>
      <xdr:colOff>692150</xdr:colOff>
      <xdr:row>28</xdr:row>
      <xdr:rowOff>12700</xdr:rowOff>
    </xdr:from>
    <xdr:to>
      <xdr:col>18</xdr:col>
      <xdr:colOff>717550</xdr:colOff>
      <xdr:row>32</xdr:row>
      <xdr:rowOff>0</xdr:rowOff>
    </xdr:to>
    <xdr:cxnSp macro="">
      <xdr:nvCxnSpPr>
        <xdr:cNvPr id="18" name="Conector recto de flecha 17">
          <a:extLst>
            <a:ext uri="{FF2B5EF4-FFF2-40B4-BE49-F238E27FC236}">
              <a16:creationId xmlns:a16="http://schemas.microsoft.com/office/drawing/2014/main" id="{3F3F43E0-2512-4FA5-8528-1DD0E4ED2DE2}"/>
            </a:ext>
          </a:extLst>
        </xdr:cNvPr>
        <xdr:cNvCxnSpPr>
          <a:stCxn id="16" idx="2"/>
        </xdr:cNvCxnSpPr>
      </xdr:nvCxnSpPr>
      <xdr:spPr>
        <a:xfrm>
          <a:off x="14408150" y="5168900"/>
          <a:ext cx="25400" cy="7239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285750</xdr:colOff>
      <xdr:row>4</xdr:row>
      <xdr:rowOff>69850</xdr:rowOff>
    </xdr:from>
    <xdr:to>
      <xdr:col>8</xdr:col>
      <xdr:colOff>698500</xdr:colOff>
      <xdr:row>6</xdr:row>
      <xdr:rowOff>171450</xdr:rowOff>
    </xdr:to>
    <xdr:sp macro="" textlink="">
      <xdr:nvSpPr>
        <xdr:cNvPr id="23" name="Rectángulo: esquinas redondeadas 22">
          <a:extLst>
            <a:ext uri="{FF2B5EF4-FFF2-40B4-BE49-F238E27FC236}">
              <a16:creationId xmlns:a16="http://schemas.microsoft.com/office/drawing/2014/main" id="{ECEB41C7-361A-450A-909C-1426ADFBC607}"/>
            </a:ext>
          </a:extLst>
        </xdr:cNvPr>
        <xdr:cNvSpPr/>
      </xdr:nvSpPr>
      <xdr:spPr>
        <a:xfrm>
          <a:off x="4857750" y="806450"/>
          <a:ext cx="1936750" cy="4699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000"/>
            <a:t>TOMAR</a:t>
          </a:r>
          <a:r>
            <a:rPr lang="es-PE" sz="1000" baseline="0"/>
            <a:t> DESICIONES EN ESTOS PUNTOS</a:t>
          </a:r>
          <a:endParaRPr lang="es-PE" sz="1000"/>
        </a:p>
      </xdr:txBody>
    </xdr:sp>
    <xdr:clientData/>
  </xdr:twoCellAnchor>
  <xdr:twoCellAnchor>
    <xdr:from>
      <xdr:col>12</xdr:col>
      <xdr:colOff>381000</xdr:colOff>
      <xdr:row>1</xdr:row>
      <xdr:rowOff>88900</xdr:rowOff>
    </xdr:from>
    <xdr:to>
      <xdr:col>16</xdr:col>
      <xdr:colOff>577850</xdr:colOff>
      <xdr:row>3</xdr:row>
      <xdr:rowOff>114300</xdr:rowOff>
    </xdr:to>
    <xdr:sp macro="" textlink="">
      <xdr:nvSpPr>
        <xdr:cNvPr id="28" name="Rectángulo: esquinas redondeadas 27">
          <a:extLst>
            <a:ext uri="{FF2B5EF4-FFF2-40B4-BE49-F238E27FC236}">
              <a16:creationId xmlns:a16="http://schemas.microsoft.com/office/drawing/2014/main" id="{28B9E291-FAC5-4658-BBA9-0F94923FB15F}"/>
            </a:ext>
          </a:extLst>
        </xdr:cNvPr>
        <xdr:cNvSpPr/>
      </xdr:nvSpPr>
      <xdr:spPr>
        <a:xfrm>
          <a:off x="9525000" y="273050"/>
          <a:ext cx="3244850" cy="3937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800" b="1"/>
            <a:t>PARA</a:t>
          </a:r>
          <a:r>
            <a:rPr lang="es-PE" sz="1800" b="1" baseline="0"/>
            <a:t> NIVEL DE SERVICIO</a:t>
          </a:r>
          <a:endParaRPr lang="es-PE" sz="1800" b="1"/>
        </a:p>
      </xdr:txBody>
    </xdr:sp>
    <xdr:clientData/>
  </xdr:twoCellAnchor>
  <xdr:twoCellAnchor>
    <xdr:from>
      <xdr:col>11</xdr:col>
      <xdr:colOff>38100</xdr:colOff>
      <xdr:row>25</xdr:row>
      <xdr:rowOff>114300</xdr:rowOff>
    </xdr:from>
    <xdr:to>
      <xdr:col>16</xdr:col>
      <xdr:colOff>19050</xdr:colOff>
      <xdr:row>27</xdr:row>
      <xdr:rowOff>76200</xdr:rowOff>
    </xdr:to>
    <xdr:sp macro="" textlink="">
      <xdr:nvSpPr>
        <xdr:cNvPr id="29" name="Rectángulo: esquinas redondeadas 28">
          <a:extLst>
            <a:ext uri="{FF2B5EF4-FFF2-40B4-BE49-F238E27FC236}">
              <a16:creationId xmlns:a16="http://schemas.microsoft.com/office/drawing/2014/main" id="{7D335CC0-FDCC-4BE4-A5B4-22A2AB86492F}"/>
            </a:ext>
          </a:extLst>
        </xdr:cNvPr>
        <xdr:cNvSpPr/>
      </xdr:nvSpPr>
      <xdr:spPr>
        <a:xfrm>
          <a:off x="8420100" y="4718050"/>
          <a:ext cx="3790950" cy="3302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800"/>
            <a:t>PARA</a:t>
          </a:r>
          <a:r>
            <a:rPr lang="es-PE" sz="1800" baseline="0"/>
            <a:t> PORCENTAJE DE VIDA UTIL</a:t>
          </a:r>
          <a:endParaRPr lang="es-PE" sz="1800"/>
        </a:p>
      </xdr:txBody>
    </xdr:sp>
    <xdr:clientData/>
  </xdr:twoCellAnchor>
  <xdr:twoCellAnchor>
    <xdr:from>
      <xdr:col>11</xdr:col>
      <xdr:colOff>425450</xdr:colOff>
      <xdr:row>2</xdr:row>
      <xdr:rowOff>101600</xdr:rowOff>
    </xdr:from>
    <xdr:to>
      <xdr:col>12</xdr:col>
      <xdr:colOff>381000</xdr:colOff>
      <xdr:row>4</xdr:row>
      <xdr:rowOff>57150</xdr:rowOff>
    </xdr:to>
    <xdr:cxnSp macro="">
      <xdr:nvCxnSpPr>
        <xdr:cNvPr id="30" name="Conector recto de flecha 29">
          <a:extLst>
            <a:ext uri="{FF2B5EF4-FFF2-40B4-BE49-F238E27FC236}">
              <a16:creationId xmlns:a16="http://schemas.microsoft.com/office/drawing/2014/main" id="{18756179-3D65-4CE4-AD96-1DD3B7EA4714}"/>
            </a:ext>
          </a:extLst>
        </xdr:cNvPr>
        <xdr:cNvCxnSpPr>
          <a:stCxn id="28" idx="1"/>
          <a:endCxn id="12" idx="0"/>
        </xdr:cNvCxnSpPr>
      </xdr:nvCxnSpPr>
      <xdr:spPr>
        <a:xfrm flipH="1">
          <a:off x="8807450" y="469900"/>
          <a:ext cx="717550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19050</xdr:colOff>
      <xdr:row>26</xdr:row>
      <xdr:rowOff>95250</xdr:rowOff>
    </xdr:from>
    <xdr:to>
      <xdr:col>17</xdr:col>
      <xdr:colOff>279400</xdr:colOff>
      <xdr:row>26</xdr:row>
      <xdr:rowOff>111125</xdr:rowOff>
    </xdr:to>
    <xdr:cxnSp macro="">
      <xdr:nvCxnSpPr>
        <xdr:cNvPr id="33" name="Conector recto de flecha 32">
          <a:extLst>
            <a:ext uri="{FF2B5EF4-FFF2-40B4-BE49-F238E27FC236}">
              <a16:creationId xmlns:a16="http://schemas.microsoft.com/office/drawing/2014/main" id="{2324BBC6-0B3F-477C-B619-6FCEDBCCB136}"/>
            </a:ext>
          </a:extLst>
        </xdr:cNvPr>
        <xdr:cNvCxnSpPr>
          <a:stCxn id="29" idx="3"/>
          <a:endCxn id="16" idx="1"/>
        </xdr:cNvCxnSpPr>
      </xdr:nvCxnSpPr>
      <xdr:spPr>
        <a:xfrm>
          <a:off x="12211050" y="4883150"/>
          <a:ext cx="1022350" cy="158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584201</xdr:colOff>
      <xdr:row>33</xdr:row>
      <xdr:rowOff>12700</xdr:rowOff>
    </xdr:from>
    <xdr:to>
      <xdr:col>16</xdr:col>
      <xdr:colOff>247651</xdr:colOff>
      <xdr:row>67</xdr:row>
      <xdr:rowOff>38423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A2EA4A3-4DB4-49C6-AEE1-77FEE0E14B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42451" y="7010400"/>
          <a:ext cx="11156950" cy="6286823"/>
        </a:xfrm>
        <a:prstGeom prst="rect">
          <a:avLst/>
        </a:prstGeom>
      </xdr:spPr>
    </xdr:pic>
    <xdr:clientData/>
  </xdr:twoCellAnchor>
  <xdr:twoCellAnchor>
    <xdr:from>
      <xdr:col>1</xdr:col>
      <xdr:colOff>1123950</xdr:colOff>
      <xdr:row>47</xdr:row>
      <xdr:rowOff>19050</xdr:rowOff>
    </xdr:from>
    <xdr:to>
      <xdr:col>3</xdr:col>
      <xdr:colOff>1676400</xdr:colOff>
      <xdr:row>53</xdr:row>
      <xdr:rowOff>146050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CD6A2436-2254-4917-A64B-8C0804D42A5A}"/>
            </a:ext>
          </a:extLst>
        </xdr:cNvPr>
        <xdr:cNvSpPr/>
      </xdr:nvSpPr>
      <xdr:spPr>
        <a:xfrm>
          <a:off x="4140200" y="9410700"/>
          <a:ext cx="2673350" cy="1231900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2400"/>
            <a:t>SEGUNDA</a:t>
          </a:r>
          <a:r>
            <a:rPr lang="es-PE" sz="2400" baseline="0"/>
            <a:t> DESICION</a:t>
          </a:r>
          <a:endParaRPr lang="es-PE" sz="2400"/>
        </a:p>
      </xdr:txBody>
    </xdr:sp>
    <xdr:clientData/>
  </xdr:twoCellAnchor>
  <xdr:twoCellAnchor>
    <xdr:from>
      <xdr:col>6</xdr:col>
      <xdr:colOff>850900</xdr:colOff>
      <xdr:row>26</xdr:row>
      <xdr:rowOff>171450</xdr:rowOff>
    </xdr:from>
    <xdr:to>
      <xdr:col>8</xdr:col>
      <xdr:colOff>654050</xdr:colOff>
      <xdr:row>32</xdr:row>
      <xdr:rowOff>12700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D5CF538F-B23D-41A4-96C1-4FADF511BCFB}"/>
            </a:ext>
          </a:extLst>
        </xdr:cNvPr>
        <xdr:cNvSpPr/>
      </xdr:nvSpPr>
      <xdr:spPr>
        <a:xfrm>
          <a:off x="10636250" y="5695950"/>
          <a:ext cx="1943100" cy="946150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/>
            <a:t>EN</a:t>
          </a:r>
          <a:r>
            <a:rPr lang="es-PE" sz="1100" baseline="0"/>
            <a:t> ESTA COLUMNA SE DEBE REALIZAR PRUEBA Y ERROR BASANDONOS EN LAS DESCIONES</a:t>
          </a:r>
          <a:endParaRPr lang="es-PE" sz="1100"/>
        </a:p>
      </xdr:txBody>
    </xdr:sp>
    <xdr:clientData/>
  </xdr:twoCellAnchor>
  <xdr:twoCellAnchor editAs="oneCell">
    <xdr:from>
      <xdr:col>0</xdr:col>
      <xdr:colOff>0</xdr:colOff>
      <xdr:row>32</xdr:row>
      <xdr:rowOff>139701</xdr:rowOff>
    </xdr:from>
    <xdr:to>
      <xdr:col>5</xdr:col>
      <xdr:colOff>571500</xdr:colOff>
      <xdr:row>44</xdr:row>
      <xdr:rowOff>150543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3FFA9642-2054-F4FF-3E7A-28CCF2193D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769101"/>
          <a:ext cx="9429750" cy="2220642"/>
        </a:xfrm>
        <a:prstGeom prst="rect">
          <a:avLst/>
        </a:prstGeom>
      </xdr:spPr>
    </xdr:pic>
    <xdr:clientData/>
  </xdr:twoCellAnchor>
  <xdr:twoCellAnchor>
    <xdr:from>
      <xdr:col>4</xdr:col>
      <xdr:colOff>565150</xdr:colOff>
      <xdr:row>26</xdr:row>
      <xdr:rowOff>69850</xdr:rowOff>
    </xdr:from>
    <xdr:to>
      <xdr:col>5</xdr:col>
      <xdr:colOff>647700</xdr:colOff>
      <xdr:row>31</xdr:row>
      <xdr:rowOff>95250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2440CE66-66AB-4B4D-A185-A67DA403B374}"/>
            </a:ext>
          </a:extLst>
        </xdr:cNvPr>
        <xdr:cNvSpPr/>
      </xdr:nvSpPr>
      <xdr:spPr>
        <a:xfrm>
          <a:off x="7562850" y="5594350"/>
          <a:ext cx="1943100" cy="946150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400"/>
            <a:t>EL STOCK DE SEGURIDAD DEBE SER DE 1.6 A 2</a:t>
          </a:r>
        </a:p>
      </xdr:txBody>
    </xdr:sp>
    <xdr:clientData/>
  </xdr:twoCellAnchor>
  <xdr:twoCellAnchor>
    <xdr:from>
      <xdr:col>4</xdr:col>
      <xdr:colOff>1536700</xdr:colOff>
      <xdr:row>22</xdr:row>
      <xdr:rowOff>101600</xdr:rowOff>
    </xdr:from>
    <xdr:to>
      <xdr:col>5</xdr:col>
      <xdr:colOff>355600</xdr:colOff>
      <xdr:row>26</xdr:row>
      <xdr:rowOff>69850</xdr:rowOff>
    </xdr:to>
    <xdr:cxnSp macro="">
      <xdr:nvCxnSpPr>
        <xdr:cNvPr id="10" name="Conector recto de flecha 9">
          <a:extLst>
            <a:ext uri="{FF2B5EF4-FFF2-40B4-BE49-F238E27FC236}">
              <a16:creationId xmlns:a16="http://schemas.microsoft.com/office/drawing/2014/main" id="{ACE43A2E-6A90-480A-90CB-6E0D870F9AC0}"/>
            </a:ext>
          </a:extLst>
        </xdr:cNvPr>
        <xdr:cNvCxnSpPr>
          <a:stCxn id="9" idx="0"/>
        </xdr:cNvCxnSpPr>
      </xdr:nvCxnSpPr>
      <xdr:spPr>
        <a:xfrm flipV="1">
          <a:off x="8534400" y="4889500"/>
          <a:ext cx="679450" cy="704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660400</xdr:colOff>
      <xdr:row>24</xdr:row>
      <xdr:rowOff>101600</xdr:rowOff>
    </xdr:from>
    <xdr:to>
      <xdr:col>7</xdr:col>
      <xdr:colOff>749300</xdr:colOff>
      <xdr:row>26</xdr:row>
      <xdr:rowOff>171450</xdr:rowOff>
    </xdr:to>
    <xdr:cxnSp macro="">
      <xdr:nvCxnSpPr>
        <xdr:cNvPr id="13" name="Conector recto de flecha 12">
          <a:extLst>
            <a:ext uri="{FF2B5EF4-FFF2-40B4-BE49-F238E27FC236}">
              <a16:creationId xmlns:a16="http://schemas.microsoft.com/office/drawing/2014/main" id="{1F9B315C-24FD-4BD9-8046-D08219916AF1}"/>
            </a:ext>
          </a:extLst>
        </xdr:cNvPr>
        <xdr:cNvCxnSpPr>
          <a:stCxn id="3" idx="0"/>
        </xdr:cNvCxnSpPr>
      </xdr:nvCxnSpPr>
      <xdr:spPr>
        <a:xfrm flipH="1" flipV="1">
          <a:off x="11518900" y="5257800"/>
          <a:ext cx="88900" cy="4381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14</xdr:col>
      <xdr:colOff>475209</xdr:colOff>
      <xdr:row>6</xdr:row>
      <xdr:rowOff>69850</xdr:rowOff>
    </xdr:from>
    <xdr:to>
      <xdr:col>23</xdr:col>
      <xdr:colOff>541701</xdr:colOff>
      <xdr:row>28</xdr:row>
      <xdr:rowOff>31749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DDDE41C1-F7CF-4F46-9F40-3BEC39F046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302959" y="1543050"/>
          <a:ext cx="6924492" cy="4565649"/>
        </a:xfrm>
        <a:prstGeom prst="rect">
          <a:avLst/>
        </a:prstGeom>
      </xdr:spPr>
    </xdr:pic>
    <xdr:clientData/>
  </xdr:twoCellAnchor>
  <xdr:twoCellAnchor>
    <xdr:from>
      <xdr:col>14</xdr:col>
      <xdr:colOff>628650</xdr:colOff>
      <xdr:row>17</xdr:row>
      <xdr:rowOff>38100</xdr:rowOff>
    </xdr:from>
    <xdr:to>
      <xdr:col>18</xdr:col>
      <xdr:colOff>723900</xdr:colOff>
      <xdr:row>28</xdr:row>
      <xdr:rowOff>6350</xdr:rowOff>
    </xdr:to>
    <xdr:sp macro="" textlink="">
      <xdr:nvSpPr>
        <xdr:cNvPr id="17" name="Rectángulo 16">
          <a:extLst>
            <a:ext uri="{FF2B5EF4-FFF2-40B4-BE49-F238E27FC236}">
              <a16:creationId xmlns:a16="http://schemas.microsoft.com/office/drawing/2014/main" id="{953B46CA-D5C2-C30D-7824-F4C93D24DC83}"/>
            </a:ext>
          </a:extLst>
        </xdr:cNvPr>
        <xdr:cNvSpPr/>
      </xdr:nvSpPr>
      <xdr:spPr>
        <a:xfrm>
          <a:off x="19456400" y="3905250"/>
          <a:ext cx="3143250" cy="2178050"/>
        </a:xfrm>
        <a:prstGeom prst="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19</xdr:col>
      <xdr:colOff>190500</xdr:colOff>
      <xdr:row>16</xdr:row>
      <xdr:rowOff>146050</xdr:rowOff>
    </xdr:from>
    <xdr:to>
      <xdr:col>23</xdr:col>
      <xdr:colOff>285750</xdr:colOff>
      <xdr:row>27</xdr:row>
      <xdr:rowOff>114300</xdr:rowOff>
    </xdr:to>
    <xdr:sp macro="" textlink="">
      <xdr:nvSpPr>
        <xdr:cNvPr id="19" name="Rectángulo 18">
          <a:extLst>
            <a:ext uri="{FF2B5EF4-FFF2-40B4-BE49-F238E27FC236}">
              <a16:creationId xmlns:a16="http://schemas.microsoft.com/office/drawing/2014/main" id="{0A71B621-D551-4B9E-ADC7-29FB040EB6B2}"/>
            </a:ext>
          </a:extLst>
        </xdr:cNvPr>
        <xdr:cNvSpPr/>
      </xdr:nvSpPr>
      <xdr:spPr>
        <a:xfrm>
          <a:off x="22828250" y="3829050"/>
          <a:ext cx="3143250" cy="2178050"/>
        </a:xfrm>
        <a:prstGeom prst="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17</xdr:col>
      <xdr:colOff>723900</xdr:colOff>
      <xdr:row>30</xdr:row>
      <xdr:rowOff>165100</xdr:rowOff>
    </xdr:from>
    <xdr:to>
      <xdr:col>20</xdr:col>
      <xdr:colOff>381000</xdr:colOff>
      <xdr:row>36</xdr:row>
      <xdr:rowOff>6350</xdr:rowOff>
    </xdr:to>
    <xdr:sp macro="" textlink="">
      <xdr:nvSpPr>
        <xdr:cNvPr id="20" name="Rectángulo 19">
          <a:extLst>
            <a:ext uri="{FF2B5EF4-FFF2-40B4-BE49-F238E27FC236}">
              <a16:creationId xmlns:a16="http://schemas.microsoft.com/office/drawing/2014/main" id="{E580171E-7826-4389-9AC4-DB38A87CAE36}"/>
            </a:ext>
          </a:extLst>
        </xdr:cNvPr>
        <xdr:cNvSpPr/>
      </xdr:nvSpPr>
      <xdr:spPr>
        <a:xfrm>
          <a:off x="21837650" y="6610350"/>
          <a:ext cx="1943100" cy="946150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/>
            <a:t>HAY</a:t>
          </a:r>
          <a:r>
            <a:rPr lang="es-PE" sz="1100" baseline="0"/>
            <a:t> MAYOR CAIDA EN ESTOS PRODUCTOS EVALUARLOS</a:t>
          </a:r>
          <a:endParaRPr lang="es-PE" sz="1100"/>
        </a:p>
      </xdr:txBody>
    </xdr:sp>
    <xdr:clientData/>
  </xdr:twoCellAnchor>
  <xdr:twoCellAnchor>
    <xdr:from>
      <xdr:col>16</xdr:col>
      <xdr:colOff>654050</xdr:colOff>
      <xdr:row>27</xdr:row>
      <xdr:rowOff>165100</xdr:rowOff>
    </xdr:from>
    <xdr:to>
      <xdr:col>19</xdr:col>
      <xdr:colOff>171450</xdr:colOff>
      <xdr:row>30</xdr:row>
      <xdr:rowOff>165100</xdr:rowOff>
    </xdr:to>
    <xdr:cxnSp macro="">
      <xdr:nvCxnSpPr>
        <xdr:cNvPr id="21" name="Conector recto de flecha 20">
          <a:extLst>
            <a:ext uri="{FF2B5EF4-FFF2-40B4-BE49-F238E27FC236}">
              <a16:creationId xmlns:a16="http://schemas.microsoft.com/office/drawing/2014/main" id="{926ACCFA-792C-4F5C-8F81-3C07B1B6BD14}"/>
            </a:ext>
          </a:extLst>
        </xdr:cNvPr>
        <xdr:cNvCxnSpPr>
          <a:stCxn id="20" idx="0"/>
        </xdr:cNvCxnSpPr>
      </xdr:nvCxnSpPr>
      <xdr:spPr>
        <a:xfrm flipH="1" flipV="1">
          <a:off x="21005800" y="6057900"/>
          <a:ext cx="1803400" cy="552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171450</xdr:colOff>
      <xdr:row>27</xdr:row>
      <xdr:rowOff>120650</xdr:rowOff>
    </xdr:from>
    <xdr:to>
      <xdr:col>21</xdr:col>
      <xdr:colOff>425450</xdr:colOff>
      <xdr:row>30</xdr:row>
      <xdr:rowOff>165100</xdr:rowOff>
    </xdr:to>
    <xdr:cxnSp macro="">
      <xdr:nvCxnSpPr>
        <xdr:cNvPr id="23" name="Conector recto de flecha 22">
          <a:extLst>
            <a:ext uri="{FF2B5EF4-FFF2-40B4-BE49-F238E27FC236}">
              <a16:creationId xmlns:a16="http://schemas.microsoft.com/office/drawing/2014/main" id="{073857C3-386F-4BFA-B8EF-07D62C420694}"/>
            </a:ext>
          </a:extLst>
        </xdr:cNvPr>
        <xdr:cNvCxnSpPr>
          <a:stCxn id="20" idx="0"/>
        </xdr:cNvCxnSpPr>
      </xdr:nvCxnSpPr>
      <xdr:spPr>
        <a:xfrm flipV="1">
          <a:off x="22809200" y="6013450"/>
          <a:ext cx="1778000" cy="5969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869950</xdr:colOff>
      <xdr:row>45</xdr:row>
      <xdr:rowOff>139700</xdr:rowOff>
    </xdr:from>
    <xdr:to>
      <xdr:col>8</xdr:col>
      <xdr:colOff>946150</xdr:colOff>
      <xdr:row>57</xdr:row>
      <xdr:rowOff>107950</xdr:rowOff>
    </xdr:to>
    <xdr:sp macro="" textlink="">
      <xdr:nvSpPr>
        <xdr:cNvPr id="27" name="Rectángulo 26">
          <a:extLst>
            <a:ext uri="{FF2B5EF4-FFF2-40B4-BE49-F238E27FC236}">
              <a16:creationId xmlns:a16="http://schemas.microsoft.com/office/drawing/2014/main" id="{CAF4EAB7-1114-4068-9CFC-8503F5A2BEC9}"/>
            </a:ext>
          </a:extLst>
        </xdr:cNvPr>
        <xdr:cNvSpPr/>
      </xdr:nvSpPr>
      <xdr:spPr>
        <a:xfrm>
          <a:off x="9728200" y="9347200"/>
          <a:ext cx="3143250" cy="2178050"/>
        </a:xfrm>
        <a:prstGeom prst="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 editAs="oneCell">
    <xdr:from>
      <xdr:col>0</xdr:col>
      <xdr:colOff>1435100</xdr:colOff>
      <xdr:row>57</xdr:row>
      <xdr:rowOff>19050</xdr:rowOff>
    </xdr:from>
    <xdr:to>
      <xdr:col>4</xdr:col>
      <xdr:colOff>1168746</xdr:colOff>
      <xdr:row>74</xdr:row>
      <xdr:rowOff>133517</xdr:rowOff>
    </xdr:to>
    <xdr:pic>
      <xdr:nvPicPr>
        <xdr:cNvPr id="28" name="Imagen 27">
          <a:extLst>
            <a:ext uri="{FF2B5EF4-FFF2-40B4-BE49-F238E27FC236}">
              <a16:creationId xmlns:a16="http://schemas.microsoft.com/office/drawing/2014/main" id="{D36786B4-B1E9-6244-5339-10F27FA908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435100" y="11436350"/>
          <a:ext cx="6731346" cy="3245017"/>
        </a:xfrm>
        <a:prstGeom prst="rect">
          <a:avLst/>
        </a:prstGeom>
      </xdr:spPr>
    </xdr:pic>
    <xdr:clientData/>
  </xdr:twoCellAnchor>
  <xdr:twoCellAnchor>
    <xdr:from>
      <xdr:col>6</xdr:col>
      <xdr:colOff>857250</xdr:colOff>
      <xdr:row>57</xdr:row>
      <xdr:rowOff>133350</xdr:rowOff>
    </xdr:from>
    <xdr:to>
      <xdr:col>6</xdr:col>
      <xdr:colOff>1066800</xdr:colOff>
      <xdr:row>70</xdr:row>
      <xdr:rowOff>82550</xdr:rowOff>
    </xdr:to>
    <xdr:cxnSp macro="">
      <xdr:nvCxnSpPr>
        <xdr:cNvPr id="29" name="Conector recto de flecha 28">
          <a:extLst>
            <a:ext uri="{FF2B5EF4-FFF2-40B4-BE49-F238E27FC236}">
              <a16:creationId xmlns:a16="http://schemas.microsoft.com/office/drawing/2014/main" id="{30DDDC69-CC96-44F5-A713-2F28A0E41BD0}"/>
            </a:ext>
          </a:extLst>
        </xdr:cNvPr>
        <xdr:cNvCxnSpPr>
          <a:stCxn id="31" idx="0"/>
        </xdr:cNvCxnSpPr>
      </xdr:nvCxnSpPr>
      <xdr:spPr>
        <a:xfrm flipH="1" flipV="1">
          <a:off x="10642600" y="11550650"/>
          <a:ext cx="209550" cy="23431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133350</xdr:colOff>
      <xdr:row>70</xdr:row>
      <xdr:rowOff>82550</xdr:rowOff>
    </xdr:from>
    <xdr:to>
      <xdr:col>8</xdr:col>
      <xdr:colOff>787400</xdr:colOff>
      <xdr:row>75</xdr:row>
      <xdr:rowOff>88900</xdr:rowOff>
    </xdr:to>
    <xdr:sp macro="" textlink="">
      <xdr:nvSpPr>
        <xdr:cNvPr id="31" name="Rectángulo 30">
          <a:extLst>
            <a:ext uri="{FF2B5EF4-FFF2-40B4-BE49-F238E27FC236}">
              <a16:creationId xmlns:a16="http://schemas.microsoft.com/office/drawing/2014/main" id="{FFE43B02-0992-45B3-8788-B2EAAB7C7D32}"/>
            </a:ext>
          </a:extLst>
        </xdr:cNvPr>
        <xdr:cNvSpPr/>
      </xdr:nvSpPr>
      <xdr:spPr>
        <a:xfrm>
          <a:off x="8991600" y="13893800"/>
          <a:ext cx="3721100" cy="927100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/>
            <a:t>EVALUAR</a:t>
          </a:r>
          <a:r>
            <a:rPr lang="es-PE" sz="1100" baseline="0"/>
            <a:t> CUAL DE LAS OPCIONES ES MEJOR PARA DISMINUIR LAS AVERIAS, CAMBIO.</a:t>
          </a:r>
        </a:p>
        <a:p>
          <a:pPr algn="ctr"/>
          <a:r>
            <a:rPr lang="es-PE" sz="1100" baseline="0"/>
            <a:t>PUEDE SER UNA, DOS O TODAS, DEPENDE DEL EQUIPO</a:t>
          </a:r>
          <a:endParaRPr lang="es-PE" sz="1100"/>
        </a:p>
      </xdr:txBody>
    </xdr:sp>
    <xdr:clientData/>
  </xdr:twoCellAnchor>
  <xdr:twoCellAnchor>
    <xdr:from>
      <xdr:col>3</xdr:col>
      <xdr:colOff>361950</xdr:colOff>
      <xdr:row>67</xdr:row>
      <xdr:rowOff>165100</xdr:rowOff>
    </xdr:from>
    <xdr:to>
      <xdr:col>5</xdr:col>
      <xdr:colOff>133350</xdr:colOff>
      <xdr:row>72</xdr:row>
      <xdr:rowOff>177800</xdr:rowOff>
    </xdr:to>
    <xdr:cxnSp macro="">
      <xdr:nvCxnSpPr>
        <xdr:cNvPr id="32" name="Conector recto de flecha 31">
          <a:extLst>
            <a:ext uri="{FF2B5EF4-FFF2-40B4-BE49-F238E27FC236}">
              <a16:creationId xmlns:a16="http://schemas.microsoft.com/office/drawing/2014/main" id="{97E767CC-8549-405A-A960-1CC491F5C08D}"/>
            </a:ext>
          </a:extLst>
        </xdr:cNvPr>
        <xdr:cNvCxnSpPr>
          <a:stCxn id="31" idx="1"/>
        </xdr:cNvCxnSpPr>
      </xdr:nvCxnSpPr>
      <xdr:spPr>
        <a:xfrm flipH="1" flipV="1">
          <a:off x="5499100" y="13423900"/>
          <a:ext cx="3492500" cy="933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1727200</xdr:colOff>
      <xdr:row>59</xdr:row>
      <xdr:rowOff>101600</xdr:rowOff>
    </xdr:from>
    <xdr:to>
      <xdr:col>5</xdr:col>
      <xdr:colOff>133350</xdr:colOff>
      <xdr:row>72</xdr:row>
      <xdr:rowOff>177800</xdr:rowOff>
    </xdr:to>
    <xdr:cxnSp macro="">
      <xdr:nvCxnSpPr>
        <xdr:cNvPr id="35" name="Conector recto de flecha 34">
          <a:extLst>
            <a:ext uri="{FF2B5EF4-FFF2-40B4-BE49-F238E27FC236}">
              <a16:creationId xmlns:a16="http://schemas.microsoft.com/office/drawing/2014/main" id="{D9F55A4B-ABEA-4DF3-B827-C623578877EC}"/>
            </a:ext>
          </a:extLst>
        </xdr:cNvPr>
        <xdr:cNvCxnSpPr>
          <a:stCxn id="31" idx="1"/>
        </xdr:cNvCxnSpPr>
      </xdr:nvCxnSpPr>
      <xdr:spPr>
        <a:xfrm flipH="1" flipV="1">
          <a:off x="6864350" y="11887200"/>
          <a:ext cx="2127250" cy="24701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520700</xdr:colOff>
      <xdr:row>65</xdr:row>
      <xdr:rowOff>177800</xdr:rowOff>
    </xdr:from>
    <xdr:to>
      <xdr:col>5</xdr:col>
      <xdr:colOff>133350</xdr:colOff>
      <xdr:row>72</xdr:row>
      <xdr:rowOff>177800</xdr:rowOff>
    </xdr:to>
    <xdr:cxnSp macro="">
      <xdr:nvCxnSpPr>
        <xdr:cNvPr id="37" name="Conector recto de flecha 36">
          <a:extLst>
            <a:ext uri="{FF2B5EF4-FFF2-40B4-BE49-F238E27FC236}">
              <a16:creationId xmlns:a16="http://schemas.microsoft.com/office/drawing/2014/main" id="{5A6A0E5E-C447-4C3D-BA6B-293819131FAF}"/>
            </a:ext>
          </a:extLst>
        </xdr:cNvPr>
        <xdr:cNvCxnSpPr>
          <a:stCxn id="31" idx="1"/>
        </xdr:cNvCxnSpPr>
      </xdr:nvCxnSpPr>
      <xdr:spPr>
        <a:xfrm flipH="1" flipV="1">
          <a:off x="5657850" y="13068300"/>
          <a:ext cx="3333750" cy="12890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977900</xdr:colOff>
      <xdr:row>60</xdr:row>
      <xdr:rowOff>165100</xdr:rowOff>
    </xdr:from>
    <xdr:to>
      <xdr:col>5</xdr:col>
      <xdr:colOff>133350</xdr:colOff>
      <xdr:row>72</xdr:row>
      <xdr:rowOff>177800</xdr:rowOff>
    </xdr:to>
    <xdr:cxnSp macro="">
      <xdr:nvCxnSpPr>
        <xdr:cNvPr id="41" name="Conector recto de flecha 40">
          <a:extLst>
            <a:ext uri="{FF2B5EF4-FFF2-40B4-BE49-F238E27FC236}">
              <a16:creationId xmlns:a16="http://schemas.microsoft.com/office/drawing/2014/main" id="{EF8E34E5-B7B5-4C4A-A8DB-0FA5FABA794B}"/>
            </a:ext>
          </a:extLst>
        </xdr:cNvPr>
        <xdr:cNvCxnSpPr>
          <a:stCxn id="31" idx="1"/>
        </xdr:cNvCxnSpPr>
      </xdr:nvCxnSpPr>
      <xdr:spPr>
        <a:xfrm flipH="1" flipV="1">
          <a:off x="6115050" y="12134850"/>
          <a:ext cx="2876550" cy="22225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933450</xdr:colOff>
      <xdr:row>4</xdr:row>
      <xdr:rowOff>361950</xdr:rowOff>
    </xdr:from>
    <xdr:to>
      <xdr:col>12</xdr:col>
      <xdr:colOff>571500</xdr:colOff>
      <xdr:row>4</xdr:row>
      <xdr:rowOff>476250</xdr:rowOff>
    </xdr:to>
    <xdr:cxnSp macro="">
      <xdr:nvCxnSpPr>
        <xdr:cNvPr id="52" name="Conector recto de flecha 51">
          <a:extLst>
            <a:ext uri="{FF2B5EF4-FFF2-40B4-BE49-F238E27FC236}">
              <a16:creationId xmlns:a16="http://schemas.microsoft.com/office/drawing/2014/main" id="{F08A59AC-1518-4F8E-9E78-666B37C5502B}"/>
            </a:ext>
          </a:extLst>
        </xdr:cNvPr>
        <xdr:cNvCxnSpPr/>
      </xdr:nvCxnSpPr>
      <xdr:spPr>
        <a:xfrm flipH="1">
          <a:off x="11791950" y="1098550"/>
          <a:ext cx="4254500" cy="1143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Usuario invitado" id="{D718947F-069C-41F6-B04C-E4508AB11CCB}" userId="" providerId="Windows Live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A6F9FD4-6FFA-4011-8B24-FF8D1E01FD3A}" name="Tabla1" displayName="Tabla1" ref="A1:F122" totalsRowShown="0">
  <autoFilter ref="A1:F122" xr:uid="{1A6F9FD4-6FFA-4011-8B24-FF8D1E01FD3A}">
    <filterColumn colId="0">
      <filters>
        <filter val="Ingresos percibidos - Bonificación / Sanción"/>
        <filter val="Ingresos percibidos - Bonificación / Sanción - Ingresos por ventas - Dominick's"/>
        <filter val="Ingresos percibidos - Bonificación / Sanción - Ingresos por ventas - Food &amp; Groceries"/>
        <filter val="Ingresos percibidos - Bonificación / Sanción - Ingresos por ventas - LAND Market"/>
      </filters>
    </filterColumn>
  </autoFilter>
  <tableColumns count="6">
    <tableColumn id="1" xr3:uid="{65FDD6A5-0EB7-4ED5-9EAD-B854C6D1FF5A}" name="Columna1"/>
    <tableColumn id="2" xr3:uid="{92013983-0A7D-4AC5-A51B-B345C99EDD44}" name="Columna2" dataDxfId="4" dataCellStyle="Millares"/>
    <tableColumn id="3" xr3:uid="{1EE283A8-B899-4B80-A01E-7F58C71CC379}" name="Columna3" dataDxfId="3" dataCellStyle="Millares"/>
    <tableColumn id="4" xr3:uid="{06F9A1E4-F8F6-45BC-8191-6E76A68531F0}" name="Columna4" dataDxfId="2" dataCellStyle="Millares"/>
    <tableColumn id="5" xr3:uid="{B0B8491A-B568-4DA3-8B99-1170577DA759}" name="Columna5" dataDxfId="1" dataCellStyle="Millares"/>
    <tableColumn id="6" xr3:uid="{C297A2D1-B33A-4F6D-9400-126FD37475C4}" name="Columna6" dataDxfId="0" dataCellStyle="Millar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5" dT="2023-09-06T02:50:39.28" personId="{D718947F-069C-41F6-B04C-E4508AB11CCB}" id="{00373C65-37AA-4E1E-A1A0-3D97D310D5C4}">
    <text>datos depende de supply chain</text>
  </threadedComment>
  <threadedComment ref="H5" dT="2023-09-06T02:51:52.15" personId="{D718947F-069C-41F6-B04C-E4508AB11CCB}" id="{13DC49D0-9D2A-4E27-BA0F-01740E5E5750}">
    <text>datos dependen de supply chain</text>
  </threadedComment>
  <threadedComment ref="F16" dT="2023-09-06T02:51:59.31" personId="{D718947F-069C-41F6-B04C-E4508AB11CCB}" id="{CC609B6E-C099-4320-B4FE-A7739D4D66F2}">
    <text>datos dependen de supply chain</text>
  </threadedComment>
  <threadedComment ref="H16" dT="2023-09-06T02:52:06.86" personId="{D718947F-069C-41F6-B04C-E4508AB11CCB}" id="{2544046C-2386-4ED5-A761-0B3B2FDC4E87}">
    <text>datos dependen de supply chain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2"/>
  <sheetViews>
    <sheetView workbookViewId="0">
      <selection activeCell="F9" sqref="F9"/>
    </sheetView>
  </sheetViews>
  <sheetFormatPr baseColWidth="10" defaultColWidth="8.7265625" defaultRowHeight="14.5" x14ac:dyDescent="0.35"/>
  <cols>
    <col min="1" max="1" width="113.453125" bestFit="1" customWidth="1"/>
    <col min="2" max="6" width="12.81640625" style="1" bestFit="1" customWidth="1"/>
  </cols>
  <sheetData>
    <row r="1" spans="1:6" x14ac:dyDescent="0.35">
      <c r="A1" t="s">
        <v>116</v>
      </c>
      <c r="B1" s="1" t="s">
        <v>117</v>
      </c>
      <c r="C1" s="1" t="s">
        <v>118</v>
      </c>
      <c r="D1" s="1" t="s">
        <v>119</v>
      </c>
      <c r="E1" s="1" t="s">
        <v>120</v>
      </c>
      <c r="F1" s="1" t="s">
        <v>121</v>
      </c>
    </row>
    <row r="2" spans="1:6" hidden="1" x14ac:dyDescent="0.35">
      <c r="B2" s="29">
        <v>-2</v>
      </c>
      <c r="C2" s="29">
        <v>-1</v>
      </c>
      <c r="D2" s="29">
        <v>0</v>
      </c>
      <c r="E2" s="29">
        <v>1</v>
      </c>
      <c r="F2" s="29">
        <v>2</v>
      </c>
    </row>
    <row r="3" spans="1:6" hidden="1" x14ac:dyDescent="0.35">
      <c r="A3" t="s">
        <v>0</v>
      </c>
      <c r="B3" s="1">
        <v>-3.44E-2</v>
      </c>
      <c r="C3" s="1">
        <v>-3.78E-2</v>
      </c>
      <c r="D3" s="1">
        <v>-3.78E-2</v>
      </c>
      <c r="E3" s="1">
        <v>-1.6899999999999998E-2</v>
      </c>
      <c r="F3" s="1">
        <v>9.7000000000000003E-3</v>
      </c>
    </row>
    <row r="4" spans="1:6" hidden="1" x14ac:dyDescent="0.35">
      <c r="A4" t="s">
        <v>1</v>
      </c>
      <c r="B4" s="1">
        <v>1297902.3470000001</v>
      </c>
      <c r="C4" s="1">
        <v>1297902.3470000001</v>
      </c>
      <c r="D4" s="1">
        <v>1297902.3470000001</v>
      </c>
      <c r="E4" s="1">
        <v>1205240.9994999999</v>
      </c>
      <c r="F4" s="1">
        <v>1272163.0837999999</v>
      </c>
    </row>
    <row r="5" spans="1:6" hidden="1" x14ac:dyDescent="0.35">
      <c r="A5" t="s">
        <v>2</v>
      </c>
      <c r="B5" s="1">
        <v>632820.7696</v>
      </c>
      <c r="C5" s="1">
        <v>632820.7696</v>
      </c>
      <c r="D5" s="1">
        <v>632820.7696</v>
      </c>
      <c r="E5" s="1">
        <v>624460.1814</v>
      </c>
      <c r="F5" s="1">
        <v>638939.6544</v>
      </c>
    </row>
    <row r="6" spans="1:6" hidden="1" x14ac:dyDescent="0.35">
      <c r="A6" t="s">
        <v>3</v>
      </c>
      <c r="B6" s="1">
        <v>698240.03209999995</v>
      </c>
      <c r="C6" s="1">
        <v>698240.03209999995</v>
      </c>
      <c r="D6" s="1">
        <v>698240.03209999995</v>
      </c>
      <c r="E6" s="1">
        <v>698590.75269999995</v>
      </c>
      <c r="F6" s="1">
        <v>704566.31019999995</v>
      </c>
    </row>
    <row r="7" spans="1:6" hidden="1" x14ac:dyDescent="0.35">
      <c r="A7" t="s">
        <v>4</v>
      </c>
      <c r="B7" s="1">
        <v>2628963.1488000001</v>
      </c>
      <c r="C7" s="1">
        <v>2628963.1488000001</v>
      </c>
      <c r="D7" s="1">
        <v>2628963.1488000001</v>
      </c>
      <c r="E7" s="1">
        <v>2528291.9336000001</v>
      </c>
      <c r="F7" s="1">
        <v>2615669.0485</v>
      </c>
    </row>
    <row r="8" spans="1:6" x14ac:dyDescent="0.35">
      <c r="A8" t="s">
        <v>5</v>
      </c>
      <c r="B8" s="1">
        <v>-101722.7583</v>
      </c>
      <c r="C8" s="1">
        <v>-134538.15659999999</v>
      </c>
      <c r="D8" s="1">
        <v>-134538.15659999999</v>
      </c>
      <c r="E8" s="1">
        <v>5997.1828999999998</v>
      </c>
      <c r="F8" s="1">
        <v>1992.3037999999999</v>
      </c>
    </row>
    <row r="9" spans="1:6" x14ac:dyDescent="0.35">
      <c r="A9" t="s">
        <v>6</v>
      </c>
      <c r="B9" s="1">
        <v>-18745.138200000001</v>
      </c>
      <c r="C9" s="1">
        <v>-23078.553100000001</v>
      </c>
      <c r="D9" s="1">
        <v>-23078.553100000001</v>
      </c>
      <c r="E9" s="1">
        <v>189.15989999999999</v>
      </c>
      <c r="F9" s="1">
        <v>-802.43230000000005</v>
      </c>
    </row>
    <row r="10" spans="1:6" x14ac:dyDescent="0.35">
      <c r="A10" t="s">
        <v>7</v>
      </c>
      <c r="B10" s="1">
        <v>-7087.5321000000004</v>
      </c>
      <c r="C10" s="1">
        <v>-10498.375599999999</v>
      </c>
      <c r="D10" s="1">
        <v>-10498.375599999999</v>
      </c>
      <c r="E10" s="1">
        <v>155.238</v>
      </c>
      <c r="F10" s="1">
        <v>799.41880000000003</v>
      </c>
    </row>
    <row r="11" spans="1:6" x14ac:dyDescent="0.35">
      <c r="A11" t="s">
        <v>8</v>
      </c>
      <c r="B11" s="1">
        <v>-127555.4287</v>
      </c>
      <c r="C11" s="1">
        <v>-168115.08540000001</v>
      </c>
      <c r="D11" s="1">
        <v>-168115.08540000001</v>
      </c>
      <c r="E11" s="1">
        <v>6341.5808999999999</v>
      </c>
      <c r="F11" s="1">
        <v>1989.2902999999999</v>
      </c>
    </row>
    <row r="12" spans="1:6" hidden="1" x14ac:dyDescent="0.35">
      <c r="A12" t="s">
        <v>9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</row>
    <row r="13" spans="1:6" hidden="1" x14ac:dyDescent="0.35">
      <c r="A13" t="s">
        <v>10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</row>
    <row r="14" spans="1:6" hidden="1" x14ac:dyDescent="0.35">
      <c r="A14" t="s">
        <v>11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</row>
    <row r="15" spans="1:6" hidden="1" x14ac:dyDescent="0.35">
      <c r="A15" t="s">
        <v>12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</row>
    <row r="16" spans="1:6" hidden="1" x14ac:dyDescent="0.35">
      <c r="A16" t="s">
        <v>13</v>
      </c>
      <c r="B16" s="1">
        <v>2501407.7200000002</v>
      </c>
      <c r="C16" s="1">
        <v>2460848.0633999999</v>
      </c>
      <c r="D16" s="1">
        <v>2460848.0633999999</v>
      </c>
      <c r="E16" s="1">
        <v>2534633.5145999999</v>
      </c>
      <c r="F16" s="1">
        <v>2617658.3388</v>
      </c>
    </row>
    <row r="17" spans="1:6" hidden="1" x14ac:dyDescent="0.35">
      <c r="A17" t="s">
        <v>14</v>
      </c>
      <c r="B17" s="1">
        <v>112250.87</v>
      </c>
      <c r="C17" s="1">
        <v>110691.83010000001</v>
      </c>
      <c r="D17" s="1">
        <v>110691.83010000001</v>
      </c>
      <c r="E17" s="1">
        <v>107044.8066</v>
      </c>
    </row>
    <row r="18" spans="1:6" hidden="1" x14ac:dyDescent="0.35">
      <c r="A18" t="s">
        <v>15</v>
      </c>
      <c r="F18" s="1">
        <v>105891.74340000001</v>
      </c>
    </row>
    <row r="19" spans="1:6" hidden="1" x14ac:dyDescent="0.35">
      <c r="A19" t="s">
        <v>16</v>
      </c>
      <c r="B19" s="1">
        <v>309591.28450000001</v>
      </c>
      <c r="C19" s="1">
        <v>307931.20569999999</v>
      </c>
      <c r="D19" s="1">
        <v>307931.20569999999</v>
      </c>
      <c r="E19" s="1">
        <v>296678.75219999999</v>
      </c>
    </row>
    <row r="20" spans="1:6" hidden="1" x14ac:dyDescent="0.35">
      <c r="A20" t="s">
        <v>17</v>
      </c>
      <c r="F20" s="1">
        <v>250959.36369999999</v>
      </c>
    </row>
    <row r="21" spans="1:6" hidden="1" x14ac:dyDescent="0.35">
      <c r="A21" t="s">
        <v>18</v>
      </c>
      <c r="B21" s="1">
        <v>412440.44</v>
      </c>
      <c r="C21" s="1">
        <v>409042.23080000002</v>
      </c>
      <c r="D21" s="1">
        <v>409042.23080000002</v>
      </c>
      <c r="E21" s="1">
        <v>392438.23379999999</v>
      </c>
      <c r="F21" s="1">
        <v>396568.07669999998</v>
      </c>
    </row>
    <row r="22" spans="1:6" hidden="1" x14ac:dyDescent="0.35">
      <c r="A22" t="s">
        <v>19</v>
      </c>
      <c r="B22" s="1">
        <v>83026.439599999998</v>
      </c>
      <c r="C22" s="1">
        <v>81657.500899999999</v>
      </c>
      <c r="D22" s="1">
        <v>81657.500899999999</v>
      </c>
      <c r="E22" s="1">
        <v>74038.551300000006</v>
      </c>
    </row>
    <row r="23" spans="1:6" hidden="1" x14ac:dyDescent="0.35">
      <c r="A23" t="s">
        <v>20</v>
      </c>
      <c r="F23" s="1">
        <v>76928.626799999998</v>
      </c>
    </row>
    <row r="24" spans="1:6" hidden="1" x14ac:dyDescent="0.35">
      <c r="A24" t="s">
        <v>21</v>
      </c>
      <c r="B24" s="1">
        <v>2310.4717000000001</v>
      </c>
      <c r="C24" s="1">
        <v>2294.5502999999999</v>
      </c>
      <c r="D24" s="1">
        <v>2294.5502999999999</v>
      </c>
      <c r="E24" s="1">
        <v>2297.9938000000002</v>
      </c>
    </row>
    <row r="25" spans="1:6" hidden="1" x14ac:dyDescent="0.35">
      <c r="A25" t="s">
        <v>22</v>
      </c>
      <c r="F25" s="1">
        <v>1564.1056000000001</v>
      </c>
    </row>
    <row r="26" spans="1:6" hidden="1" x14ac:dyDescent="0.35">
      <c r="A26" t="s">
        <v>23</v>
      </c>
      <c r="B26" s="1">
        <v>919619.50589999999</v>
      </c>
      <c r="C26" s="1">
        <v>911617.31799999997</v>
      </c>
      <c r="D26" s="1">
        <v>911617.31799999997</v>
      </c>
      <c r="E26" s="1">
        <v>872498.33790000004</v>
      </c>
      <c r="F26" s="1">
        <v>831911.91639999999</v>
      </c>
    </row>
    <row r="27" spans="1:6" hidden="1" x14ac:dyDescent="0.35">
      <c r="A27" t="s">
        <v>24</v>
      </c>
      <c r="B27" s="1">
        <v>49000</v>
      </c>
      <c r="C27" s="1">
        <v>49000</v>
      </c>
      <c r="D27" s="1">
        <v>49000</v>
      </c>
      <c r="E27" s="1">
        <v>49000</v>
      </c>
      <c r="F27" s="1">
        <v>49000</v>
      </c>
    </row>
    <row r="28" spans="1:6" hidden="1" x14ac:dyDescent="0.35">
      <c r="A28" t="s">
        <v>25</v>
      </c>
      <c r="B28" s="1">
        <v>200000</v>
      </c>
      <c r="C28" s="1">
        <v>200000</v>
      </c>
      <c r="D28" s="1">
        <v>200000</v>
      </c>
      <c r="E28" s="1">
        <v>200000</v>
      </c>
      <c r="F28" s="1">
        <v>200000</v>
      </c>
    </row>
    <row r="29" spans="1:6" hidden="1" x14ac:dyDescent="0.35">
      <c r="A29" t="s">
        <v>26</v>
      </c>
      <c r="B29" s="1">
        <v>70926.770399999994</v>
      </c>
      <c r="C29" s="1">
        <v>66670.384000000005</v>
      </c>
      <c r="D29" s="1">
        <v>66670.384000000005</v>
      </c>
      <c r="E29" s="1">
        <v>91995.517300000007</v>
      </c>
      <c r="F29" s="1">
        <v>52968.628700000001</v>
      </c>
    </row>
    <row r="30" spans="1:6" hidden="1" x14ac:dyDescent="0.35">
      <c r="A30" t="s">
        <v>27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</row>
    <row r="31" spans="1:6" hidden="1" x14ac:dyDescent="0.35">
      <c r="A31" t="s">
        <v>28</v>
      </c>
      <c r="B31" s="1">
        <v>31250</v>
      </c>
      <c r="C31" s="1">
        <v>31250</v>
      </c>
      <c r="D31" s="1">
        <v>31250</v>
      </c>
      <c r="E31" s="1">
        <v>31250</v>
      </c>
      <c r="F31" s="1">
        <v>31250</v>
      </c>
    </row>
    <row r="32" spans="1:6" hidden="1" x14ac:dyDescent="0.35">
      <c r="A32" t="s">
        <v>29</v>
      </c>
      <c r="B32" s="1">
        <v>145968.60750000001</v>
      </c>
      <c r="C32" s="1">
        <v>144569.05059999999</v>
      </c>
      <c r="D32" s="1">
        <v>144569.05059999999</v>
      </c>
      <c r="E32" s="1">
        <v>165147.72150000001</v>
      </c>
      <c r="F32" s="1">
        <v>166932.34169999999</v>
      </c>
    </row>
    <row r="33" spans="1:6" hidden="1" x14ac:dyDescent="0.35">
      <c r="A33" t="s">
        <v>30</v>
      </c>
      <c r="B33" s="1">
        <v>497145.37800000003</v>
      </c>
      <c r="C33" s="1">
        <v>491489.43469999998</v>
      </c>
      <c r="D33" s="1">
        <v>491489.43469999998</v>
      </c>
      <c r="E33" s="1">
        <v>537393.23880000005</v>
      </c>
      <c r="F33" s="1">
        <v>500150.9705</v>
      </c>
    </row>
    <row r="34" spans="1:6" hidden="1" x14ac:dyDescent="0.35">
      <c r="A34" t="s">
        <v>31</v>
      </c>
      <c r="B34" s="1">
        <v>1416764.8840000001</v>
      </c>
      <c r="C34" s="1">
        <v>1403106.7527000001</v>
      </c>
      <c r="D34" s="1">
        <v>1403106.7527000001</v>
      </c>
      <c r="E34" s="1">
        <v>1409891.5767999999</v>
      </c>
      <c r="F34" s="1">
        <v>1332062.8869</v>
      </c>
    </row>
    <row r="35" spans="1:6" hidden="1" x14ac:dyDescent="0.35">
      <c r="A35" t="s">
        <v>32</v>
      </c>
      <c r="B35" s="1">
        <v>1084642.8359999999</v>
      </c>
      <c r="C35" s="1">
        <v>1057741.3106</v>
      </c>
      <c r="D35" s="1">
        <v>1057741.3106</v>
      </c>
      <c r="E35" s="1">
        <v>1124741.9376999999</v>
      </c>
      <c r="F35" s="1">
        <v>1285595.4519</v>
      </c>
    </row>
    <row r="36" spans="1:6" hidden="1" x14ac:dyDescent="0.35">
      <c r="A36" t="s">
        <v>33</v>
      </c>
      <c r="B36" s="1">
        <v>152508.9393</v>
      </c>
      <c r="C36" s="1">
        <v>150904.10459999999</v>
      </c>
      <c r="D36" s="1">
        <v>150904.10459999999</v>
      </c>
      <c r="E36" s="1">
        <v>146012.32920000001</v>
      </c>
      <c r="F36" s="1">
        <v>146964.76190000001</v>
      </c>
    </row>
    <row r="37" spans="1:6" hidden="1" x14ac:dyDescent="0.35">
      <c r="A37" t="s">
        <v>34</v>
      </c>
      <c r="B37" s="1">
        <v>26783.260300000002</v>
      </c>
      <c r="C37" s="1">
        <v>26778.983499999998</v>
      </c>
      <c r="D37" s="1">
        <v>26778.983499999998</v>
      </c>
      <c r="E37" s="1">
        <v>49511.936199999996</v>
      </c>
      <c r="F37" s="1">
        <v>50230.4568</v>
      </c>
    </row>
    <row r="38" spans="1:6" hidden="1" x14ac:dyDescent="0.35">
      <c r="A38" t="s">
        <v>35</v>
      </c>
      <c r="B38" s="1">
        <v>0</v>
      </c>
      <c r="C38" s="1">
        <v>0</v>
      </c>
      <c r="D38" s="1">
        <v>0</v>
      </c>
      <c r="E38" s="1">
        <v>0</v>
      </c>
      <c r="F38" s="1">
        <v>0</v>
      </c>
    </row>
    <row r="39" spans="1:6" hidden="1" x14ac:dyDescent="0.35">
      <c r="A39" t="s">
        <v>36</v>
      </c>
      <c r="B39" s="1">
        <v>146618.89439999999</v>
      </c>
      <c r="C39" s="1">
        <v>146618.89439999999</v>
      </c>
      <c r="D39" s="1">
        <v>146618.89439999999</v>
      </c>
      <c r="E39" s="1">
        <v>143598.758</v>
      </c>
      <c r="F39" s="1">
        <v>146220.07139999999</v>
      </c>
    </row>
    <row r="40" spans="1:6" hidden="1" x14ac:dyDescent="0.35">
      <c r="A40" t="s">
        <v>37</v>
      </c>
      <c r="B40" s="1">
        <v>325911.09419999999</v>
      </c>
      <c r="C40" s="1">
        <v>324301.98259999999</v>
      </c>
      <c r="D40" s="1">
        <v>324301.98259999999</v>
      </c>
      <c r="E40" s="1">
        <v>339123.02350000001</v>
      </c>
      <c r="F40" s="1">
        <v>343415.29019999999</v>
      </c>
    </row>
    <row r="41" spans="1:6" hidden="1" x14ac:dyDescent="0.35">
      <c r="A41" t="s">
        <v>38</v>
      </c>
      <c r="B41" s="1">
        <v>11635.897499999999</v>
      </c>
      <c r="C41" s="1">
        <v>11180.642</v>
      </c>
      <c r="D41" s="1">
        <v>11180.642</v>
      </c>
      <c r="E41" s="1">
        <v>10608.9414</v>
      </c>
      <c r="F41" s="1">
        <v>10800.056500000001</v>
      </c>
    </row>
    <row r="42" spans="1:6" hidden="1" x14ac:dyDescent="0.35">
      <c r="A42" t="s">
        <v>39</v>
      </c>
      <c r="B42" s="1">
        <v>13425.7916</v>
      </c>
      <c r="C42" s="1">
        <v>12926.1947</v>
      </c>
      <c r="D42" s="1">
        <v>12926.1947</v>
      </c>
      <c r="E42" s="1">
        <v>11612.954299999999</v>
      </c>
      <c r="F42" s="1">
        <v>11606.358899999999</v>
      </c>
    </row>
    <row r="43" spans="1:6" hidden="1" x14ac:dyDescent="0.35">
      <c r="A43" t="s">
        <v>40</v>
      </c>
      <c r="B43" s="1">
        <v>25061.6891</v>
      </c>
      <c r="C43" s="1">
        <v>24106.836800000001</v>
      </c>
      <c r="D43" s="1">
        <v>24106.836800000001</v>
      </c>
      <c r="E43" s="1">
        <v>22221.895799999998</v>
      </c>
      <c r="F43" s="1">
        <v>22406.415499999999</v>
      </c>
    </row>
    <row r="44" spans="1:6" hidden="1" x14ac:dyDescent="0.35">
      <c r="A44" t="s">
        <v>41</v>
      </c>
      <c r="B44" s="1">
        <v>90000</v>
      </c>
      <c r="C44" s="1">
        <v>90000</v>
      </c>
      <c r="D44" s="1">
        <v>90000</v>
      </c>
      <c r="E44" s="1">
        <v>90000</v>
      </c>
      <c r="F44" s="1">
        <v>82500</v>
      </c>
    </row>
    <row r="45" spans="1:6" hidden="1" x14ac:dyDescent="0.35">
      <c r="A45" t="s">
        <v>42</v>
      </c>
      <c r="B45" s="1">
        <v>39552.057500000003</v>
      </c>
      <c r="C45" s="1">
        <v>35423.3318</v>
      </c>
      <c r="D45" s="1">
        <v>35423.3318</v>
      </c>
      <c r="E45" s="1">
        <v>19517.2327</v>
      </c>
      <c r="F45" s="1">
        <v>30832.0196</v>
      </c>
    </row>
    <row r="46" spans="1:6" hidden="1" x14ac:dyDescent="0.35">
      <c r="A46" t="s">
        <v>43</v>
      </c>
      <c r="B46" s="1">
        <v>0</v>
      </c>
      <c r="C46" s="1">
        <v>0</v>
      </c>
      <c r="D46" s="1">
        <v>0</v>
      </c>
      <c r="E46" s="1">
        <v>0</v>
      </c>
      <c r="F46" s="1">
        <v>0</v>
      </c>
    </row>
    <row r="47" spans="1:6" hidden="1" x14ac:dyDescent="0.35">
      <c r="A47" t="s">
        <v>44</v>
      </c>
      <c r="B47" s="1">
        <v>26196.406999999999</v>
      </c>
      <c r="C47" s="1">
        <v>25281.533100000001</v>
      </c>
      <c r="D47" s="1">
        <v>25281.533100000001</v>
      </c>
      <c r="E47" s="1">
        <v>34530.071400000001</v>
      </c>
      <c r="F47" s="1">
        <v>35013.255899999996</v>
      </c>
    </row>
    <row r="48" spans="1:6" hidden="1" x14ac:dyDescent="0.35">
      <c r="A48" t="s">
        <v>45</v>
      </c>
      <c r="B48" s="1">
        <v>150000</v>
      </c>
      <c r="C48" s="1">
        <v>150000</v>
      </c>
      <c r="D48" s="1">
        <v>150000</v>
      </c>
      <c r="E48" s="1">
        <v>150000</v>
      </c>
      <c r="F48" s="1">
        <v>109600</v>
      </c>
    </row>
    <row r="49" spans="1:6" hidden="1" x14ac:dyDescent="0.35">
      <c r="A49" t="s">
        <v>46</v>
      </c>
      <c r="B49" s="1">
        <v>980.26549999999997</v>
      </c>
      <c r="C49" s="1">
        <v>606.54089999999997</v>
      </c>
      <c r="D49" s="1">
        <v>606.54089999999997</v>
      </c>
      <c r="E49" s="1">
        <v>44.3874</v>
      </c>
      <c r="F49" s="1">
        <v>11513.3117</v>
      </c>
    </row>
    <row r="50" spans="1:6" hidden="1" x14ac:dyDescent="0.35">
      <c r="A50" t="s">
        <v>47</v>
      </c>
      <c r="B50" s="1">
        <v>0</v>
      </c>
      <c r="C50" s="1">
        <v>0</v>
      </c>
      <c r="D50" s="1">
        <v>0</v>
      </c>
      <c r="E50" s="1">
        <v>0</v>
      </c>
      <c r="F50" s="1">
        <v>0</v>
      </c>
    </row>
    <row r="51" spans="1:6" hidden="1" x14ac:dyDescent="0.35">
      <c r="A51" t="s">
        <v>48</v>
      </c>
      <c r="B51" s="1">
        <v>306728.73009999999</v>
      </c>
      <c r="C51" s="1">
        <v>301311.40590000001</v>
      </c>
      <c r="D51" s="1">
        <v>301311.40590000001</v>
      </c>
      <c r="E51" s="1">
        <v>294091.69150000002</v>
      </c>
      <c r="F51" s="1">
        <v>269458.58730000001</v>
      </c>
    </row>
    <row r="52" spans="1:6" hidden="1" x14ac:dyDescent="0.35">
      <c r="A52" t="s">
        <v>49</v>
      </c>
      <c r="B52" s="1">
        <v>0</v>
      </c>
      <c r="C52" s="1">
        <v>0</v>
      </c>
      <c r="D52" s="1">
        <v>0</v>
      </c>
      <c r="E52" s="1">
        <v>0</v>
      </c>
      <c r="F52" s="1">
        <v>0</v>
      </c>
    </row>
    <row r="53" spans="1:6" hidden="1" x14ac:dyDescent="0.35">
      <c r="A53" t="s">
        <v>50</v>
      </c>
      <c r="B53" s="1">
        <v>0</v>
      </c>
      <c r="C53" s="1">
        <v>0</v>
      </c>
      <c r="D53" s="1">
        <v>0</v>
      </c>
      <c r="E53" s="1">
        <v>0</v>
      </c>
      <c r="F53" s="1">
        <v>0</v>
      </c>
    </row>
    <row r="54" spans="1:6" hidden="1" x14ac:dyDescent="0.35">
      <c r="A54" t="s">
        <v>51</v>
      </c>
      <c r="B54" s="1">
        <v>0</v>
      </c>
      <c r="C54" s="1">
        <v>0</v>
      </c>
      <c r="D54" s="1">
        <v>0</v>
      </c>
      <c r="E54" s="1">
        <v>0</v>
      </c>
      <c r="F54" s="1">
        <v>0</v>
      </c>
    </row>
    <row r="55" spans="1:6" hidden="1" x14ac:dyDescent="0.35">
      <c r="A55" t="s">
        <v>52</v>
      </c>
      <c r="B55" s="1">
        <v>44808.878299999997</v>
      </c>
      <c r="C55" s="1">
        <v>40203.243999999999</v>
      </c>
      <c r="D55" s="1">
        <v>40203.243999999999</v>
      </c>
      <c r="E55" s="1">
        <v>25000.794399999999</v>
      </c>
      <c r="F55" s="1">
        <v>27369.017100000001</v>
      </c>
    </row>
    <row r="56" spans="1:6" hidden="1" x14ac:dyDescent="0.35">
      <c r="A56" t="s">
        <v>53</v>
      </c>
      <c r="B56" s="1">
        <v>0</v>
      </c>
      <c r="C56" s="1">
        <v>0</v>
      </c>
      <c r="D56" s="1">
        <v>0</v>
      </c>
      <c r="E56" s="1">
        <v>0</v>
      </c>
      <c r="F56" s="1">
        <v>0</v>
      </c>
    </row>
    <row r="57" spans="1:6" hidden="1" x14ac:dyDescent="0.35">
      <c r="A57" t="s">
        <v>54</v>
      </c>
      <c r="B57" s="1">
        <v>0</v>
      </c>
      <c r="C57" s="1">
        <v>0</v>
      </c>
      <c r="D57" s="1">
        <v>0</v>
      </c>
      <c r="E57" s="1">
        <v>0</v>
      </c>
      <c r="F57" s="1">
        <v>0</v>
      </c>
    </row>
    <row r="58" spans="1:6" hidden="1" x14ac:dyDescent="0.35">
      <c r="A58" t="s">
        <v>55</v>
      </c>
      <c r="B58" s="1">
        <v>0</v>
      </c>
      <c r="C58" s="1">
        <v>0</v>
      </c>
      <c r="D58" s="1">
        <v>0</v>
      </c>
      <c r="E58" s="1">
        <v>0</v>
      </c>
      <c r="F58" s="1">
        <v>0</v>
      </c>
    </row>
    <row r="59" spans="1:6" hidden="1" x14ac:dyDescent="0.35">
      <c r="A59" t="s">
        <v>56</v>
      </c>
      <c r="B59" s="1">
        <v>0</v>
      </c>
      <c r="C59" s="1">
        <v>0</v>
      </c>
      <c r="D59" s="1">
        <v>0</v>
      </c>
      <c r="E59" s="1">
        <v>0</v>
      </c>
      <c r="F59" s="1">
        <v>0</v>
      </c>
    </row>
    <row r="60" spans="1:6" hidden="1" x14ac:dyDescent="0.35">
      <c r="A60" t="s">
        <v>57</v>
      </c>
      <c r="B60" s="1">
        <v>44808.878299999997</v>
      </c>
      <c r="C60" s="1">
        <v>40203.243999999999</v>
      </c>
      <c r="D60" s="1">
        <v>40203.243999999999</v>
      </c>
      <c r="E60" s="1">
        <v>25000.794399999999</v>
      </c>
      <c r="F60" s="1">
        <v>27369.017100000001</v>
      </c>
    </row>
    <row r="61" spans="1:6" hidden="1" x14ac:dyDescent="0.35">
      <c r="A61" t="s">
        <v>58</v>
      </c>
      <c r="B61" s="1">
        <v>376599.2977</v>
      </c>
      <c r="C61" s="1">
        <v>365621.48680000001</v>
      </c>
      <c r="D61" s="1">
        <v>365621.48680000001</v>
      </c>
      <c r="E61" s="1">
        <v>341314.38179999997</v>
      </c>
      <c r="F61" s="1">
        <v>319234.02</v>
      </c>
    </row>
    <row r="62" spans="1:6" hidden="1" x14ac:dyDescent="0.35">
      <c r="A62" t="s">
        <v>59</v>
      </c>
      <c r="B62" s="1">
        <v>100000</v>
      </c>
      <c r="C62" s="1">
        <v>100000</v>
      </c>
      <c r="D62" s="1">
        <v>100000</v>
      </c>
      <c r="E62" s="1">
        <v>100000</v>
      </c>
      <c r="F62" s="1">
        <v>120000</v>
      </c>
    </row>
    <row r="63" spans="1:6" hidden="1" x14ac:dyDescent="0.35">
      <c r="A63" t="s">
        <v>60</v>
      </c>
      <c r="B63" s="1">
        <v>7177.4861000000001</v>
      </c>
      <c r="C63" s="1">
        <v>6752.5565999999999</v>
      </c>
      <c r="D63" s="1">
        <v>6752.5565999999999</v>
      </c>
      <c r="E63" s="1">
        <v>872.73239999999998</v>
      </c>
      <c r="F63" s="1">
        <v>1054.1027999999999</v>
      </c>
    </row>
    <row r="64" spans="1:6" hidden="1" x14ac:dyDescent="0.35">
      <c r="A64" t="s">
        <v>61</v>
      </c>
      <c r="B64" s="1">
        <v>0</v>
      </c>
      <c r="C64" s="1">
        <v>0</v>
      </c>
      <c r="D64" s="1">
        <v>0</v>
      </c>
      <c r="E64" s="1">
        <v>0</v>
      </c>
      <c r="F64" s="1">
        <v>0</v>
      </c>
    </row>
    <row r="65" spans="1:6" hidden="1" x14ac:dyDescent="0.35">
      <c r="A65" t="s">
        <v>62</v>
      </c>
      <c r="B65" s="1">
        <v>107177.48609999999</v>
      </c>
      <c r="C65" s="1">
        <v>106752.5566</v>
      </c>
      <c r="D65" s="1">
        <v>106752.5566</v>
      </c>
      <c r="E65" s="1">
        <v>100872.73239999999</v>
      </c>
      <c r="F65" s="1">
        <v>121054.10279999999</v>
      </c>
    </row>
    <row r="66" spans="1:6" hidden="1" x14ac:dyDescent="0.35">
      <c r="A66" t="s">
        <v>59</v>
      </c>
      <c r="B66" s="1">
        <v>80000</v>
      </c>
      <c r="C66" s="1">
        <v>80000</v>
      </c>
      <c r="D66" s="1">
        <v>80000</v>
      </c>
      <c r="E66" s="1">
        <v>80000</v>
      </c>
      <c r="F66" s="1">
        <v>120000</v>
      </c>
    </row>
    <row r="67" spans="1:6" hidden="1" x14ac:dyDescent="0.35">
      <c r="A67" t="s">
        <v>60</v>
      </c>
      <c r="B67" s="1">
        <v>4298.8198000000002</v>
      </c>
      <c r="C67" s="1">
        <v>3724.7563</v>
      </c>
      <c r="D67" s="1">
        <v>3724.7563</v>
      </c>
      <c r="E67" s="1">
        <v>1267.9988000000001</v>
      </c>
      <c r="F67" s="1">
        <v>57.139600000000002</v>
      </c>
    </row>
    <row r="68" spans="1:6" hidden="1" x14ac:dyDescent="0.35">
      <c r="A68" t="s">
        <v>63</v>
      </c>
      <c r="B68" s="1">
        <v>0</v>
      </c>
      <c r="C68" s="1">
        <v>0</v>
      </c>
      <c r="D68" s="1">
        <v>0</v>
      </c>
      <c r="E68" s="1">
        <v>0</v>
      </c>
      <c r="F68" s="1">
        <v>0</v>
      </c>
    </row>
    <row r="69" spans="1:6" hidden="1" x14ac:dyDescent="0.35">
      <c r="A69" t="s">
        <v>64</v>
      </c>
      <c r="B69" s="1">
        <v>0</v>
      </c>
      <c r="C69" s="1">
        <v>0</v>
      </c>
      <c r="D69" s="1">
        <v>0</v>
      </c>
      <c r="E69" s="1">
        <v>0</v>
      </c>
      <c r="F69" s="1">
        <v>0</v>
      </c>
    </row>
    <row r="70" spans="1:6" hidden="1" x14ac:dyDescent="0.35">
      <c r="A70" t="s">
        <v>65</v>
      </c>
      <c r="B70" s="1">
        <v>84298.819799999997</v>
      </c>
      <c r="C70" s="1">
        <v>83724.756299999994</v>
      </c>
      <c r="D70" s="1">
        <v>83724.756299999994</v>
      </c>
      <c r="E70" s="1">
        <v>81267.998800000001</v>
      </c>
      <c r="F70" s="1">
        <v>120057.13959999999</v>
      </c>
    </row>
    <row r="71" spans="1:6" hidden="1" x14ac:dyDescent="0.35">
      <c r="A71" t="s">
        <v>66</v>
      </c>
      <c r="B71" s="1">
        <v>191476.30600000001</v>
      </c>
      <c r="C71" s="1">
        <v>190477.31289999999</v>
      </c>
      <c r="D71" s="1">
        <v>190477.31289999999</v>
      </c>
      <c r="E71" s="1">
        <v>182140.73120000001</v>
      </c>
      <c r="F71" s="1">
        <v>241111.24249999999</v>
      </c>
    </row>
    <row r="72" spans="1:6" hidden="1" x14ac:dyDescent="0.35">
      <c r="A72" t="s">
        <v>67</v>
      </c>
      <c r="B72" s="1">
        <v>265.45409999999998</v>
      </c>
      <c r="C72" s="1">
        <v>270.67610000000002</v>
      </c>
      <c r="D72" s="1">
        <v>270.67610000000002</v>
      </c>
      <c r="E72" s="1">
        <v>252.10890000000001</v>
      </c>
      <c r="F72" s="1">
        <v>219.61609999999999</v>
      </c>
    </row>
    <row r="73" spans="1:6" hidden="1" x14ac:dyDescent="0.35">
      <c r="A73" t="s">
        <v>68</v>
      </c>
      <c r="B73" s="1">
        <v>1327.2706000000001</v>
      </c>
      <c r="C73" s="1">
        <v>1353.3809000000001</v>
      </c>
      <c r="D73" s="1">
        <v>1353.3809000000001</v>
      </c>
      <c r="E73" s="1">
        <v>1260.5445</v>
      </c>
      <c r="F73" s="1">
        <v>1098.0807</v>
      </c>
    </row>
    <row r="74" spans="1:6" hidden="1" x14ac:dyDescent="0.35">
      <c r="A74" t="s">
        <v>69</v>
      </c>
      <c r="B74" s="1">
        <v>100000</v>
      </c>
      <c r="C74" s="1">
        <v>100000</v>
      </c>
      <c r="D74" s="1">
        <v>100000</v>
      </c>
      <c r="E74" s="1">
        <v>100000</v>
      </c>
      <c r="F74" s="1">
        <v>100000</v>
      </c>
    </row>
    <row r="75" spans="1:6" hidden="1" x14ac:dyDescent="0.35">
      <c r="A75" t="s">
        <v>70</v>
      </c>
      <c r="B75" s="1">
        <v>101592.7248</v>
      </c>
      <c r="C75" s="1">
        <v>101624.05710000001</v>
      </c>
      <c r="D75" s="1">
        <v>101624.05710000001</v>
      </c>
      <c r="E75" s="1">
        <v>101512.6534</v>
      </c>
      <c r="F75" s="1">
        <v>101317.6969</v>
      </c>
    </row>
    <row r="76" spans="1:6" hidden="1" x14ac:dyDescent="0.35">
      <c r="A76" t="s">
        <v>67</v>
      </c>
      <c r="B76" s="1">
        <v>926.50739999999996</v>
      </c>
      <c r="C76" s="1">
        <v>926.50739999999996</v>
      </c>
      <c r="D76" s="1">
        <v>926.50739999999996</v>
      </c>
      <c r="E76" s="1">
        <v>926.50739999999996</v>
      </c>
      <c r="F76" s="1">
        <v>926.50739999999996</v>
      </c>
    </row>
    <row r="77" spans="1:6" hidden="1" x14ac:dyDescent="0.35">
      <c r="A77" t="s">
        <v>68</v>
      </c>
      <c r="B77" s="1">
        <v>7166.5364</v>
      </c>
      <c r="C77" s="1">
        <v>7166.5364</v>
      </c>
      <c r="D77" s="1">
        <v>7166.5364</v>
      </c>
      <c r="E77" s="1">
        <v>7166.5364</v>
      </c>
      <c r="F77" s="1">
        <v>7166.5364</v>
      </c>
    </row>
    <row r="78" spans="1:6" hidden="1" x14ac:dyDescent="0.35">
      <c r="A78" t="s">
        <v>71</v>
      </c>
      <c r="B78" s="1">
        <v>0</v>
      </c>
      <c r="C78" s="1">
        <v>0</v>
      </c>
      <c r="D78" s="1">
        <v>0</v>
      </c>
      <c r="E78" s="1">
        <v>0</v>
      </c>
      <c r="F78" s="1">
        <v>0</v>
      </c>
    </row>
    <row r="79" spans="1:6" hidden="1" x14ac:dyDescent="0.35">
      <c r="A79" t="s">
        <v>72</v>
      </c>
      <c r="B79" s="1">
        <v>0</v>
      </c>
      <c r="C79" s="1">
        <v>0</v>
      </c>
      <c r="D79" s="1">
        <v>0</v>
      </c>
      <c r="E79" s="1">
        <v>0</v>
      </c>
      <c r="F79" s="1">
        <v>0</v>
      </c>
    </row>
    <row r="80" spans="1:6" hidden="1" x14ac:dyDescent="0.35">
      <c r="A80" t="s">
        <v>73</v>
      </c>
      <c r="B80" s="1">
        <v>8093.0438999999997</v>
      </c>
      <c r="C80" s="1">
        <v>8093.0438999999997</v>
      </c>
      <c r="D80" s="1">
        <v>8093.0438999999997</v>
      </c>
      <c r="E80" s="1">
        <v>8093.0438999999997</v>
      </c>
      <c r="F80" s="1">
        <v>8093.0438999999997</v>
      </c>
    </row>
    <row r="81" spans="1:6" hidden="1" x14ac:dyDescent="0.35">
      <c r="A81" t="s">
        <v>74</v>
      </c>
      <c r="B81" s="1">
        <v>109685.76880000001</v>
      </c>
      <c r="C81" s="1">
        <v>109717.101</v>
      </c>
      <c r="D81" s="1">
        <v>109717.101</v>
      </c>
      <c r="E81" s="1">
        <v>109605.6973</v>
      </c>
      <c r="F81" s="1">
        <v>109410.7409</v>
      </c>
    </row>
    <row r="82" spans="1:6" hidden="1" x14ac:dyDescent="0.35">
      <c r="A82" t="s">
        <v>75</v>
      </c>
      <c r="B82" s="1">
        <v>0</v>
      </c>
      <c r="C82" s="1">
        <v>0</v>
      </c>
      <c r="D82" s="1">
        <v>0</v>
      </c>
      <c r="E82" s="1">
        <v>0</v>
      </c>
      <c r="F82" s="1">
        <v>0</v>
      </c>
    </row>
    <row r="83" spans="1:6" hidden="1" x14ac:dyDescent="0.35">
      <c r="A83" t="s">
        <v>76</v>
      </c>
      <c r="B83" s="1">
        <v>192114.41190000001</v>
      </c>
      <c r="C83" s="1">
        <v>192114.41190000001</v>
      </c>
      <c r="D83" s="1">
        <v>192114.41190000001</v>
      </c>
      <c r="E83" s="1">
        <v>193110.80780000001</v>
      </c>
      <c r="F83" s="1">
        <v>193110.80780000001</v>
      </c>
    </row>
    <row r="84" spans="1:6" hidden="1" x14ac:dyDescent="0.35">
      <c r="A84" t="s">
        <v>77</v>
      </c>
      <c r="B84" s="1">
        <v>0</v>
      </c>
      <c r="C84" s="1">
        <v>0</v>
      </c>
      <c r="D84" s="1">
        <v>0</v>
      </c>
      <c r="E84" s="1">
        <v>0</v>
      </c>
      <c r="F84" s="1">
        <v>0</v>
      </c>
    </row>
    <row r="85" spans="1:6" hidden="1" x14ac:dyDescent="0.35">
      <c r="A85" t="s">
        <v>78</v>
      </c>
      <c r="B85" s="1">
        <v>0</v>
      </c>
      <c r="C85" s="1">
        <v>0</v>
      </c>
      <c r="D85" s="1">
        <v>0</v>
      </c>
      <c r="E85" s="1">
        <v>0</v>
      </c>
      <c r="F85" s="1">
        <v>0</v>
      </c>
    </row>
    <row r="86" spans="1:6" hidden="1" x14ac:dyDescent="0.35">
      <c r="A86" t="s">
        <v>79</v>
      </c>
      <c r="B86" s="1">
        <v>0</v>
      </c>
      <c r="C86" s="1">
        <v>0</v>
      </c>
      <c r="D86" s="1">
        <v>0</v>
      </c>
      <c r="E86" s="1">
        <v>0</v>
      </c>
      <c r="F86" s="1">
        <v>0</v>
      </c>
    </row>
    <row r="87" spans="1:6" hidden="1" x14ac:dyDescent="0.35">
      <c r="A87" t="s">
        <v>80</v>
      </c>
      <c r="B87" s="1">
        <v>0</v>
      </c>
      <c r="C87" s="1">
        <v>0</v>
      </c>
      <c r="D87" s="1">
        <v>0</v>
      </c>
      <c r="E87" s="1">
        <v>0</v>
      </c>
      <c r="F87" s="1">
        <v>0</v>
      </c>
    </row>
    <row r="88" spans="1:6" hidden="1" x14ac:dyDescent="0.35">
      <c r="A88" t="s">
        <v>81</v>
      </c>
      <c r="B88" s="1">
        <v>0</v>
      </c>
      <c r="C88" s="1">
        <v>0</v>
      </c>
      <c r="D88" s="1">
        <v>0</v>
      </c>
      <c r="E88" s="1">
        <v>0</v>
      </c>
      <c r="F88" s="1">
        <v>0</v>
      </c>
    </row>
    <row r="89" spans="1:6" hidden="1" x14ac:dyDescent="0.35">
      <c r="A89" t="s">
        <v>82</v>
      </c>
      <c r="B89" s="1">
        <v>0</v>
      </c>
      <c r="C89" s="1">
        <v>0</v>
      </c>
      <c r="D89" s="1">
        <v>0</v>
      </c>
      <c r="E89" s="1">
        <v>0</v>
      </c>
      <c r="F89" s="1">
        <v>0</v>
      </c>
    </row>
    <row r="90" spans="1:6" hidden="1" x14ac:dyDescent="0.35">
      <c r="A90" t="s">
        <v>83</v>
      </c>
      <c r="B90" s="1">
        <v>0</v>
      </c>
      <c r="C90" s="1">
        <v>0</v>
      </c>
      <c r="D90" s="1">
        <v>0</v>
      </c>
      <c r="E90" s="1">
        <v>0</v>
      </c>
      <c r="F90" s="1">
        <v>10000</v>
      </c>
    </row>
    <row r="91" spans="1:6" hidden="1" x14ac:dyDescent="0.35">
      <c r="A91" t="s">
        <v>84</v>
      </c>
      <c r="B91" s="1">
        <v>0</v>
      </c>
      <c r="C91" s="1">
        <v>0</v>
      </c>
      <c r="D91" s="1">
        <v>0</v>
      </c>
      <c r="E91" s="1">
        <v>0</v>
      </c>
      <c r="F91" s="1">
        <v>0</v>
      </c>
    </row>
    <row r="92" spans="1:6" hidden="1" x14ac:dyDescent="0.35">
      <c r="A92" t="s">
        <v>85</v>
      </c>
      <c r="B92" s="1">
        <v>0</v>
      </c>
      <c r="C92" s="1">
        <v>0</v>
      </c>
      <c r="D92" s="1">
        <v>0</v>
      </c>
      <c r="E92" s="1">
        <v>0</v>
      </c>
      <c r="F92" s="1">
        <v>0</v>
      </c>
    </row>
    <row r="93" spans="1:6" hidden="1" x14ac:dyDescent="0.35">
      <c r="A93" t="s">
        <v>86</v>
      </c>
      <c r="B93" s="1">
        <v>0</v>
      </c>
      <c r="C93" s="1">
        <v>0</v>
      </c>
      <c r="D93" s="1">
        <v>0</v>
      </c>
      <c r="E93" s="1">
        <v>0</v>
      </c>
      <c r="F93" s="1">
        <v>0</v>
      </c>
    </row>
    <row r="94" spans="1:6" hidden="1" x14ac:dyDescent="0.35">
      <c r="A94" t="s">
        <v>87</v>
      </c>
      <c r="B94" s="1">
        <v>0</v>
      </c>
      <c r="C94" s="1">
        <v>0</v>
      </c>
      <c r="D94" s="1">
        <v>0</v>
      </c>
      <c r="E94" s="1">
        <v>0</v>
      </c>
      <c r="F94" s="1">
        <v>0</v>
      </c>
    </row>
    <row r="95" spans="1:6" hidden="1" x14ac:dyDescent="0.35">
      <c r="A95" t="s">
        <v>88</v>
      </c>
      <c r="B95" s="1">
        <v>0</v>
      </c>
      <c r="C95" s="1">
        <v>0</v>
      </c>
      <c r="D95" s="1">
        <v>0</v>
      </c>
      <c r="E95" s="1">
        <v>0</v>
      </c>
      <c r="F95" s="1">
        <v>0</v>
      </c>
    </row>
    <row r="96" spans="1:6" hidden="1" x14ac:dyDescent="0.35">
      <c r="A96" t="s">
        <v>89</v>
      </c>
      <c r="B96" s="1">
        <v>0</v>
      </c>
      <c r="C96" s="1">
        <v>0</v>
      </c>
      <c r="D96" s="1">
        <v>0</v>
      </c>
      <c r="E96" s="1">
        <v>0</v>
      </c>
      <c r="F96" s="1">
        <v>0</v>
      </c>
    </row>
    <row r="97" spans="1:6" hidden="1" x14ac:dyDescent="0.35">
      <c r="A97" t="s">
        <v>90</v>
      </c>
      <c r="B97" s="1">
        <v>0</v>
      </c>
      <c r="C97" s="1">
        <v>0</v>
      </c>
      <c r="D97" s="1">
        <v>0</v>
      </c>
      <c r="E97" s="1">
        <v>0</v>
      </c>
      <c r="F97" s="1">
        <v>0</v>
      </c>
    </row>
    <row r="98" spans="1:6" hidden="1" x14ac:dyDescent="0.35">
      <c r="A98" t="s">
        <v>91</v>
      </c>
      <c r="B98" s="1">
        <v>0</v>
      </c>
      <c r="C98" s="1">
        <v>0</v>
      </c>
      <c r="D98" s="1">
        <v>0</v>
      </c>
      <c r="E98" s="1">
        <v>0</v>
      </c>
      <c r="F98" s="1">
        <v>0</v>
      </c>
    </row>
    <row r="99" spans="1:6" hidden="1" x14ac:dyDescent="0.35">
      <c r="A99" t="s">
        <v>92</v>
      </c>
      <c r="B99" s="1">
        <v>0</v>
      </c>
      <c r="C99" s="1">
        <v>0</v>
      </c>
      <c r="D99" s="1">
        <v>0</v>
      </c>
      <c r="E99" s="1">
        <v>0</v>
      </c>
      <c r="F99" s="1">
        <v>0</v>
      </c>
    </row>
    <row r="100" spans="1:6" hidden="1" x14ac:dyDescent="0.35">
      <c r="A100" t="s">
        <v>93</v>
      </c>
      <c r="B100" s="1">
        <v>0</v>
      </c>
      <c r="C100" s="1">
        <v>0</v>
      </c>
      <c r="D100" s="1">
        <v>0</v>
      </c>
      <c r="E100" s="1">
        <v>0</v>
      </c>
      <c r="F100" s="1">
        <v>0</v>
      </c>
    </row>
    <row r="101" spans="1:6" hidden="1" x14ac:dyDescent="0.35">
      <c r="A101" t="s">
        <v>94</v>
      </c>
      <c r="B101" s="1">
        <v>0</v>
      </c>
      <c r="C101" s="1">
        <v>0</v>
      </c>
      <c r="D101" s="1">
        <v>0</v>
      </c>
      <c r="E101" s="1">
        <v>0</v>
      </c>
      <c r="F101" s="1">
        <v>0</v>
      </c>
    </row>
    <row r="102" spans="1:6" hidden="1" x14ac:dyDescent="0.35">
      <c r="A102" t="s">
        <v>95</v>
      </c>
      <c r="B102" s="1">
        <v>0</v>
      </c>
      <c r="C102" s="1">
        <v>0</v>
      </c>
      <c r="D102" s="1">
        <v>0</v>
      </c>
      <c r="E102" s="1">
        <v>0</v>
      </c>
      <c r="F102" s="1">
        <v>0</v>
      </c>
    </row>
    <row r="103" spans="1:6" hidden="1" x14ac:dyDescent="0.35">
      <c r="A103" t="s">
        <v>96</v>
      </c>
      <c r="B103" s="1">
        <v>0</v>
      </c>
      <c r="C103" s="1">
        <v>0</v>
      </c>
      <c r="D103" s="1">
        <v>0</v>
      </c>
      <c r="E103" s="1">
        <v>0</v>
      </c>
      <c r="F103" s="1">
        <v>0</v>
      </c>
    </row>
    <row r="104" spans="1:6" hidden="1" x14ac:dyDescent="0.35">
      <c r="A104" t="s">
        <v>97</v>
      </c>
      <c r="B104" s="1">
        <v>0</v>
      </c>
      <c r="C104" s="1">
        <v>0</v>
      </c>
      <c r="D104" s="1">
        <v>0</v>
      </c>
      <c r="E104" s="1">
        <v>0</v>
      </c>
      <c r="F104" s="1">
        <v>0</v>
      </c>
    </row>
    <row r="105" spans="1:6" hidden="1" x14ac:dyDescent="0.35">
      <c r="A105" t="s">
        <v>98</v>
      </c>
      <c r="B105" s="1">
        <v>0</v>
      </c>
      <c r="C105" s="1">
        <v>0</v>
      </c>
      <c r="D105" s="1">
        <v>0</v>
      </c>
      <c r="E105" s="1">
        <v>0</v>
      </c>
      <c r="F105" s="1">
        <v>0</v>
      </c>
    </row>
    <row r="106" spans="1:6" hidden="1" x14ac:dyDescent="0.35">
      <c r="A106" t="s">
        <v>99</v>
      </c>
      <c r="B106" s="1">
        <v>0</v>
      </c>
      <c r="C106" s="1">
        <v>0</v>
      </c>
      <c r="D106" s="1">
        <v>0</v>
      </c>
      <c r="E106" s="1">
        <v>0</v>
      </c>
      <c r="F106" s="1">
        <v>0</v>
      </c>
    </row>
    <row r="107" spans="1:6" hidden="1" x14ac:dyDescent="0.35">
      <c r="A107" t="s">
        <v>100</v>
      </c>
      <c r="B107" s="1">
        <v>0</v>
      </c>
      <c r="C107" s="1">
        <v>0</v>
      </c>
      <c r="D107" s="1">
        <v>0</v>
      </c>
      <c r="E107" s="1">
        <v>0</v>
      </c>
      <c r="F107" s="1">
        <v>0</v>
      </c>
    </row>
    <row r="108" spans="1:6" hidden="1" x14ac:dyDescent="0.35">
      <c r="A108" t="s">
        <v>101</v>
      </c>
      <c r="B108" s="1">
        <v>0</v>
      </c>
      <c r="C108" s="1">
        <v>0</v>
      </c>
      <c r="D108" s="1">
        <v>0</v>
      </c>
      <c r="E108" s="1">
        <v>0</v>
      </c>
      <c r="F108" s="1">
        <v>0</v>
      </c>
    </row>
    <row r="109" spans="1:6" hidden="1" x14ac:dyDescent="0.35">
      <c r="A109" t="s">
        <v>102</v>
      </c>
      <c r="B109" s="1">
        <v>0</v>
      </c>
      <c r="C109" s="1">
        <v>0</v>
      </c>
      <c r="D109" s="1">
        <v>0</v>
      </c>
      <c r="E109" s="1">
        <v>0</v>
      </c>
      <c r="F109" s="1">
        <v>0</v>
      </c>
    </row>
    <row r="110" spans="1:6" hidden="1" x14ac:dyDescent="0.35">
      <c r="A110" t="s">
        <v>103</v>
      </c>
      <c r="B110" s="1">
        <v>0</v>
      </c>
      <c r="C110" s="1">
        <v>0</v>
      </c>
      <c r="D110" s="1">
        <v>0</v>
      </c>
      <c r="E110" s="1">
        <v>0</v>
      </c>
      <c r="F110" s="1">
        <v>0</v>
      </c>
    </row>
    <row r="111" spans="1:6" hidden="1" x14ac:dyDescent="0.35">
      <c r="A111" t="s">
        <v>104</v>
      </c>
      <c r="B111" s="1">
        <v>0</v>
      </c>
      <c r="C111" s="1">
        <v>0</v>
      </c>
      <c r="D111" s="1">
        <v>0</v>
      </c>
      <c r="E111" s="1">
        <v>0</v>
      </c>
      <c r="F111" s="1">
        <v>0</v>
      </c>
    </row>
    <row r="112" spans="1:6" hidden="1" x14ac:dyDescent="0.35">
      <c r="A112" t="s">
        <v>105</v>
      </c>
      <c r="B112" s="1">
        <v>0</v>
      </c>
      <c r="C112" s="1">
        <v>0</v>
      </c>
      <c r="D112" s="1">
        <v>0</v>
      </c>
      <c r="E112" s="1">
        <v>0</v>
      </c>
      <c r="F112" s="1">
        <v>0</v>
      </c>
    </row>
    <row r="113" spans="1:6" hidden="1" x14ac:dyDescent="0.35">
      <c r="A113" t="s">
        <v>106</v>
      </c>
      <c r="B113" s="1">
        <v>0</v>
      </c>
      <c r="C113" s="1">
        <v>0</v>
      </c>
      <c r="D113" s="1">
        <v>0</v>
      </c>
      <c r="E113" s="1">
        <v>0</v>
      </c>
      <c r="F113" s="1">
        <v>10000</v>
      </c>
    </row>
    <row r="114" spans="1:6" hidden="1" x14ac:dyDescent="0.35">
      <c r="A114" t="s">
        <v>107</v>
      </c>
      <c r="B114" s="1">
        <v>25922.1119</v>
      </c>
      <c r="C114" s="1">
        <v>25479.3685</v>
      </c>
      <c r="D114" s="1">
        <v>25479.3685</v>
      </c>
      <c r="E114" s="1">
        <v>26450.859100000001</v>
      </c>
      <c r="F114" s="1">
        <v>30117.503400000001</v>
      </c>
    </row>
    <row r="115" spans="1:6" hidden="1" x14ac:dyDescent="0.35">
      <c r="A115" t="s">
        <v>108</v>
      </c>
      <c r="B115" s="1">
        <v>1221708.9907</v>
      </c>
      <c r="C115" s="1">
        <v>1207711.6640000001</v>
      </c>
      <c r="D115" s="1">
        <v>1207711.6640000001</v>
      </c>
      <c r="E115" s="1">
        <v>1191745.5009999999</v>
      </c>
      <c r="F115" s="1">
        <v>1246399.605</v>
      </c>
    </row>
    <row r="116" spans="1:6" hidden="1" x14ac:dyDescent="0.35">
      <c r="A116" t="s">
        <v>109</v>
      </c>
      <c r="B116" s="1">
        <v>-137066.15460000001</v>
      </c>
      <c r="C116" s="1">
        <v>-149970.35339999999</v>
      </c>
      <c r="D116" s="1">
        <v>-149970.35339999999</v>
      </c>
      <c r="E116" s="1">
        <v>-67003.563200000004</v>
      </c>
      <c r="F116" s="1">
        <v>39195.846899999997</v>
      </c>
    </row>
    <row r="117" spans="1:6" hidden="1" x14ac:dyDescent="0.35">
      <c r="A117" t="s">
        <v>110</v>
      </c>
      <c r="B117" s="1">
        <v>2500000</v>
      </c>
      <c r="C117" s="1">
        <v>2500000</v>
      </c>
      <c r="D117" s="1">
        <v>2500000</v>
      </c>
      <c r="E117" s="1">
        <v>2500000</v>
      </c>
      <c r="F117" s="1">
        <v>2500000</v>
      </c>
    </row>
    <row r="118" spans="1:6" hidden="1" x14ac:dyDescent="0.35">
      <c r="A118" t="s">
        <v>111</v>
      </c>
      <c r="B118" s="1">
        <v>334155.85560000001</v>
      </c>
      <c r="C118" s="1">
        <v>321424.4914</v>
      </c>
      <c r="D118" s="1">
        <v>321424.4914</v>
      </c>
      <c r="E118" s="1">
        <v>296291.94420000003</v>
      </c>
      <c r="F118" s="1">
        <v>298752.20699999999</v>
      </c>
    </row>
    <row r="119" spans="1:6" hidden="1" x14ac:dyDescent="0.35">
      <c r="A119" t="s">
        <v>112</v>
      </c>
      <c r="B119" s="1">
        <v>802500</v>
      </c>
      <c r="C119" s="1">
        <v>802500</v>
      </c>
      <c r="D119" s="1">
        <v>802500</v>
      </c>
      <c r="E119" s="1">
        <v>802500</v>
      </c>
      <c r="F119" s="1">
        <v>802500</v>
      </c>
    </row>
    <row r="120" spans="1:6" hidden="1" x14ac:dyDescent="0.35">
      <c r="A120" t="s">
        <v>113</v>
      </c>
      <c r="B120" s="1">
        <v>0</v>
      </c>
      <c r="C120" s="1">
        <v>0</v>
      </c>
      <c r="D120" s="1">
        <v>0</v>
      </c>
      <c r="E120" s="1">
        <v>0</v>
      </c>
      <c r="F120" s="1">
        <v>0</v>
      </c>
    </row>
    <row r="121" spans="1:6" hidden="1" x14ac:dyDescent="0.35">
      <c r="A121" t="s">
        <v>114</v>
      </c>
      <c r="B121" s="1">
        <v>345628.15960000001</v>
      </c>
      <c r="C121" s="1">
        <v>339724.9142</v>
      </c>
      <c r="D121" s="1">
        <v>339724.9142</v>
      </c>
      <c r="E121" s="1">
        <v>352678.12160000001</v>
      </c>
      <c r="F121" s="1">
        <v>401566.71220000001</v>
      </c>
    </row>
    <row r="122" spans="1:6" hidden="1" x14ac:dyDescent="0.35">
      <c r="A122" t="s">
        <v>115</v>
      </c>
      <c r="B122" s="1">
        <v>3982284.0151999998</v>
      </c>
      <c r="C122" s="1">
        <v>3963649.4057</v>
      </c>
      <c r="D122" s="1">
        <v>3963649.4057</v>
      </c>
      <c r="E122" s="1">
        <v>3951470.0658999998</v>
      </c>
      <c r="F122" s="1">
        <v>4002818.9191999999</v>
      </c>
    </row>
  </sheetData>
  <pageMargins left="0.75" right="0.75" top="0.75" bottom="0.5" header="0.5" footer="0.75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CED35-57C2-4B67-8E3A-777BC3482BE3}">
  <dimension ref="A46:C52"/>
  <sheetViews>
    <sheetView topLeftCell="A4" workbookViewId="0">
      <selection activeCell="A46" sqref="A46:C52"/>
    </sheetView>
  </sheetViews>
  <sheetFormatPr baseColWidth="10" defaultRowHeight="14.5" x14ac:dyDescent="0.35"/>
  <sheetData>
    <row r="46" spans="1:3" x14ac:dyDescent="0.35">
      <c r="A46" s="30"/>
      <c r="B46" s="31"/>
      <c r="C46" s="32"/>
    </row>
    <row r="47" spans="1:3" x14ac:dyDescent="0.35">
      <c r="A47" s="33" t="s">
        <v>153</v>
      </c>
      <c r="B47" s="34"/>
      <c r="C47" s="35"/>
    </row>
    <row r="48" spans="1:3" x14ac:dyDescent="0.35">
      <c r="A48" s="33" t="s">
        <v>152</v>
      </c>
      <c r="B48" s="34"/>
      <c r="C48" s="35"/>
    </row>
    <row r="49" spans="1:3" x14ac:dyDescent="0.35">
      <c r="A49" s="36">
        <v>0.95</v>
      </c>
      <c r="B49" s="34"/>
      <c r="C49" s="35"/>
    </row>
    <row r="50" spans="1:3" x14ac:dyDescent="0.35">
      <c r="A50" s="36">
        <v>0.95</v>
      </c>
      <c r="B50" s="34"/>
      <c r="C50" s="35"/>
    </row>
    <row r="51" spans="1:3" x14ac:dyDescent="0.35">
      <c r="A51" s="37">
        <v>0.95499999999999996</v>
      </c>
      <c r="B51" s="34"/>
      <c r="C51" s="35"/>
    </row>
    <row r="52" spans="1:3" x14ac:dyDescent="0.35">
      <c r="A52" s="38"/>
      <c r="B52" s="39"/>
      <c r="C52" s="40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43F1D-F2F7-42D8-A52E-F18E163C207D}">
  <dimension ref="A1:N27"/>
  <sheetViews>
    <sheetView tabSelected="1" topLeftCell="D1" workbookViewId="0">
      <selection activeCell="N6" sqref="N6"/>
    </sheetView>
  </sheetViews>
  <sheetFormatPr baseColWidth="10" defaultRowHeight="14.5" x14ac:dyDescent="0.35"/>
  <cols>
    <col min="1" max="1" width="43.1796875" bestFit="1" customWidth="1"/>
    <col min="2" max="2" width="16.81640625" customWidth="1"/>
    <col min="3" max="3" width="13.54296875" customWidth="1"/>
    <col min="4" max="5" width="26.6328125" bestFit="1" customWidth="1"/>
    <col min="6" max="6" width="13.26953125" customWidth="1"/>
    <col min="7" max="7" width="15.36328125" customWidth="1"/>
    <col min="8" max="8" width="15.26953125" customWidth="1"/>
    <col min="9" max="9" width="17" customWidth="1"/>
    <col min="10" max="10" width="15.7265625" customWidth="1"/>
    <col min="11" max="11" width="11.81640625" bestFit="1" customWidth="1"/>
    <col min="12" max="12" width="6.26953125" bestFit="1" customWidth="1"/>
    <col min="14" max="14" width="37.08984375" customWidth="1"/>
  </cols>
  <sheetData>
    <row r="1" spans="1:14" x14ac:dyDescent="0.35">
      <c r="A1" s="2" t="s">
        <v>122</v>
      </c>
      <c r="B1" s="2"/>
      <c r="C1" s="2"/>
      <c r="D1" s="2"/>
      <c r="E1" s="2"/>
      <c r="F1" s="2"/>
      <c r="G1" s="2"/>
      <c r="H1" s="2"/>
      <c r="I1" s="3"/>
      <c r="J1" s="3"/>
      <c r="K1" s="3"/>
    </row>
    <row r="2" spans="1:14" x14ac:dyDescent="0.35">
      <c r="A2" s="4"/>
      <c r="B2" s="4"/>
      <c r="C2" s="4"/>
      <c r="D2" s="4"/>
      <c r="E2" s="4"/>
      <c r="F2" s="4"/>
      <c r="G2" s="4"/>
      <c r="H2" s="4"/>
      <c r="I2" s="3"/>
      <c r="J2" s="3"/>
      <c r="K2" s="3"/>
    </row>
    <row r="3" spans="1:14" x14ac:dyDescent="0.35">
      <c r="A3" s="4"/>
      <c r="B3" s="4"/>
      <c r="C3" s="4"/>
      <c r="D3" s="4"/>
      <c r="E3" s="4"/>
      <c r="F3" s="4"/>
      <c r="G3" s="4"/>
      <c r="H3" s="4"/>
      <c r="I3" s="3"/>
      <c r="J3" s="3"/>
      <c r="K3" s="3"/>
    </row>
    <row r="4" spans="1:14" x14ac:dyDescent="0.35">
      <c r="A4" s="4"/>
      <c r="B4" s="4"/>
      <c r="C4" s="4"/>
      <c r="D4" s="4"/>
      <c r="E4" s="4"/>
      <c r="F4" s="4"/>
      <c r="G4" s="4"/>
      <c r="H4" s="4"/>
      <c r="I4" s="3"/>
      <c r="J4" s="3"/>
      <c r="K4" s="3"/>
    </row>
    <row r="5" spans="1:14" ht="72.5" x14ac:dyDescent="0.35">
      <c r="A5" s="5" t="s">
        <v>123</v>
      </c>
      <c r="B5" s="5" t="s">
        <v>124</v>
      </c>
      <c r="C5" s="5" t="s">
        <v>125</v>
      </c>
      <c r="D5" s="5" t="s">
        <v>126</v>
      </c>
      <c r="E5" s="5" t="s">
        <v>127</v>
      </c>
      <c r="F5" s="5" t="s">
        <v>128</v>
      </c>
      <c r="G5" s="5" t="s">
        <v>129</v>
      </c>
      <c r="H5" s="5" t="s">
        <v>130</v>
      </c>
      <c r="I5" s="5" t="s">
        <v>131</v>
      </c>
      <c r="J5" s="5" t="s">
        <v>132</v>
      </c>
      <c r="K5" s="3"/>
      <c r="N5" s="41" t="s">
        <v>155</v>
      </c>
    </row>
    <row r="6" spans="1:14" x14ac:dyDescent="0.35">
      <c r="A6" s="6" t="s">
        <v>133</v>
      </c>
      <c r="B6" s="7">
        <v>129254</v>
      </c>
      <c r="C6" s="7">
        <v>17280</v>
      </c>
      <c r="D6" s="7">
        <f>+B6*26</f>
        <v>3360604</v>
      </c>
      <c r="E6" s="7">
        <f>+B6/C6</f>
        <v>7.4799768518518519</v>
      </c>
      <c r="F6" s="8">
        <v>2</v>
      </c>
      <c r="G6" s="7">
        <f>+E6*F6</f>
        <v>14.959953703703704</v>
      </c>
      <c r="H6" s="7">
        <v>1036800</v>
      </c>
      <c r="I6" s="9">
        <f>+H6/C6</f>
        <v>60</v>
      </c>
      <c r="J6" s="10">
        <f>+(I6/2)+G6</f>
        <v>44.959953703703704</v>
      </c>
      <c r="K6" s="3"/>
      <c r="N6" t="s">
        <v>156</v>
      </c>
    </row>
    <row r="7" spans="1:14" x14ac:dyDescent="0.35">
      <c r="A7" s="6" t="s">
        <v>134</v>
      </c>
      <c r="B7" s="7">
        <v>197558</v>
      </c>
      <c r="C7" s="7">
        <v>1080</v>
      </c>
      <c r="D7" s="7">
        <f t="shared" ref="D7:D10" si="0">+B7*26</f>
        <v>5136508</v>
      </c>
      <c r="E7" s="7">
        <f>+B7/C7</f>
        <v>182.92407407407407</v>
      </c>
      <c r="F7" s="8">
        <v>2</v>
      </c>
      <c r="G7" s="7">
        <f t="shared" ref="G7:G10" si="1">+E7*F7</f>
        <v>365.84814814814814</v>
      </c>
      <c r="H7" s="42">
        <f>873309/2</f>
        <v>436654.5</v>
      </c>
      <c r="I7" s="9">
        <f t="shared" ref="I7:I10" si="2">+H7/C7</f>
        <v>404.30972222222221</v>
      </c>
      <c r="J7" s="10">
        <f>+(I7/2)+G7</f>
        <v>568.00300925925922</v>
      </c>
      <c r="K7" s="3"/>
    </row>
    <row r="8" spans="1:14" x14ac:dyDescent="0.35">
      <c r="A8" s="6" t="s">
        <v>135</v>
      </c>
      <c r="B8" s="7">
        <v>34426</v>
      </c>
      <c r="C8" s="7">
        <v>30000</v>
      </c>
      <c r="D8" s="7">
        <f t="shared" si="0"/>
        <v>895076</v>
      </c>
      <c r="E8" s="7" t="s">
        <v>136</v>
      </c>
      <c r="F8" s="8">
        <v>1.8</v>
      </c>
      <c r="G8" s="7">
        <v>0</v>
      </c>
      <c r="H8" s="7">
        <v>162813</v>
      </c>
      <c r="I8" s="7" t="s">
        <v>136</v>
      </c>
      <c r="J8" s="10">
        <v>0</v>
      </c>
      <c r="K8" s="3"/>
      <c r="L8">
        <v>26</v>
      </c>
    </row>
    <row r="9" spans="1:14" x14ac:dyDescent="0.35">
      <c r="A9" s="6" t="s">
        <v>137</v>
      </c>
      <c r="B9" s="7">
        <v>3102</v>
      </c>
      <c r="C9" s="7">
        <v>1000</v>
      </c>
      <c r="D9" s="7">
        <f t="shared" si="0"/>
        <v>80652</v>
      </c>
      <c r="E9" s="7">
        <f>+B9/C9</f>
        <v>3.1019999999999999</v>
      </c>
      <c r="F9" s="8">
        <v>2</v>
      </c>
      <c r="G9" s="7">
        <f t="shared" si="1"/>
        <v>6.2039999999999997</v>
      </c>
      <c r="H9" s="7">
        <v>30000</v>
      </c>
      <c r="I9" s="9">
        <f t="shared" si="2"/>
        <v>30</v>
      </c>
      <c r="J9" s="10">
        <f t="shared" ref="J9:J10" si="3">+(I9/2)+G9</f>
        <v>21.204000000000001</v>
      </c>
      <c r="K9" s="3"/>
      <c r="L9">
        <f>+L8*0.9</f>
        <v>23.400000000000002</v>
      </c>
    </row>
    <row r="10" spans="1:14" x14ac:dyDescent="0.35">
      <c r="A10" s="6" t="s">
        <v>138</v>
      </c>
      <c r="B10" s="7">
        <v>176</v>
      </c>
      <c r="C10" s="7">
        <v>250</v>
      </c>
      <c r="D10" s="7">
        <f t="shared" si="0"/>
        <v>4576</v>
      </c>
      <c r="E10" s="11">
        <f>+B10/C10</f>
        <v>0.70399999999999996</v>
      </c>
      <c r="F10" s="8">
        <v>1.6</v>
      </c>
      <c r="G10" s="7">
        <f t="shared" si="1"/>
        <v>1.1264000000000001</v>
      </c>
      <c r="H10" s="7">
        <v>1066</v>
      </c>
      <c r="I10" s="9">
        <f t="shared" si="2"/>
        <v>4.2640000000000002</v>
      </c>
      <c r="J10" s="10">
        <f t="shared" si="3"/>
        <v>3.2584</v>
      </c>
      <c r="K10" s="3"/>
    </row>
    <row r="11" spans="1:14" x14ac:dyDescent="0.35">
      <c r="A11" s="3"/>
      <c r="B11" s="3"/>
      <c r="C11" s="3"/>
      <c r="D11" s="3"/>
      <c r="E11" s="3"/>
      <c r="F11" s="3"/>
      <c r="G11" s="3"/>
      <c r="H11" s="3"/>
      <c r="I11" s="3"/>
      <c r="J11" s="12"/>
      <c r="K11" s="3"/>
    </row>
    <row r="12" spans="1:14" x14ac:dyDescent="0.35">
      <c r="A12" s="3"/>
      <c r="B12" s="3"/>
      <c r="C12" s="3"/>
      <c r="D12" s="3"/>
      <c r="E12" s="3" t="s">
        <v>139</v>
      </c>
      <c r="F12" s="3"/>
      <c r="G12" s="13">
        <f>+SUM(G6:G10)</f>
        <v>388.13850185185186</v>
      </c>
      <c r="H12" s="3"/>
      <c r="I12" s="3"/>
      <c r="J12" s="14">
        <f>+J6+J7+J9+J10</f>
        <v>637.42536296296294</v>
      </c>
      <c r="K12" s="3" t="s">
        <v>140</v>
      </c>
    </row>
    <row r="13" spans="1:14" x14ac:dyDescent="0.35">
      <c r="A13" s="3"/>
      <c r="B13" s="3"/>
      <c r="C13" s="3"/>
      <c r="D13" s="3"/>
      <c r="E13" s="3"/>
      <c r="F13" s="3"/>
      <c r="G13" s="3" t="s">
        <v>141</v>
      </c>
      <c r="H13" s="3"/>
      <c r="I13" s="3"/>
      <c r="J13" s="3"/>
      <c r="K13" s="3"/>
    </row>
    <row r="14" spans="1:14" x14ac:dyDescent="0.3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14" x14ac:dyDescent="0.3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4" ht="43.5" x14ac:dyDescent="0.35">
      <c r="A16" s="15" t="s">
        <v>142</v>
      </c>
      <c r="B16" s="16" t="s">
        <v>124</v>
      </c>
      <c r="C16" s="16" t="s">
        <v>125</v>
      </c>
      <c r="D16" s="16" t="s">
        <v>126</v>
      </c>
      <c r="E16" s="16" t="s">
        <v>127</v>
      </c>
      <c r="F16" s="16" t="s">
        <v>128</v>
      </c>
      <c r="G16" s="17" t="s">
        <v>129</v>
      </c>
      <c r="H16" s="18" t="s">
        <v>143</v>
      </c>
      <c r="I16" s="19" t="s">
        <v>130</v>
      </c>
      <c r="J16" s="16" t="s">
        <v>131</v>
      </c>
      <c r="K16" s="16" t="s">
        <v>132</v>
      </c>
    </row>
    <row r="17" spans="1:14" x14ac:dyDescent="0.35">
      <c r="A17" s="20" t="s">
        <v>144</v>
      </c>
      <c r="B17" s="7">
        <v>67394</v>
      </c>
      <c r="C17" s="21">
        <v>600</v>
      </c>
      <c r="D17" s="7">
        <f>26*B17</f>
        <v>1752244</v>
      </c>
      <c r="E17" s="7">
        <f>+B17/C17</f>
        <v>112.32333333333334</v>
      </c>
      <c r="F17" s="22">
        <v>2</v>
      </c>
      <c r="G17" s="7">
        <f>+E17*F17</f>
        <v>224.64666666666668</v>
      </c>
      <c r="H17" s="23">
        <v>5</v>
      </c>
      <c r="I17" s="9">
        <f>+B17*H17/5</f>
        <v>67394</v>
      </c>
      <c r="J17" s="24">
        <f>+I17/C17</f>
        <v>112.32333333333334</v>
      </c>
      <c r="K17" s="25">
        <f>+J17/2+G17</f>
        <v>280.80833333333334</v>
      </c>
    </row>
    <row r="18" spans="1:14" ht="29" x14ac:dyDescent="0.35">
      <c r="A18" s="20" t="s">
        <v>145</v>
      </c>
      <c r="B18" s="7">
        <v>42162</v>
      </c>
      <c r="C18" s="21">
        <v>600</v>
      </c>
      <c r="D18" s="7">
        <f t="shared" ref="D18:D22" si="4">26*B18</f>
        <v>1096212</v>
      </c>
      <c r="E18" s="7">
        <f t="shared" ref="E18:E21" si="5">+B18/C18</f>
        <v>70.27</v>
      </c>
      <c r="F18" s="22">
        <v>2</v>
      </c>
      <c r="G18" s="7">
        <f t="shared" ref="G18:G21" si="6">+E18*F18</f>
        <v>140.54</v>
      </c>
      <c r="H18" s="26">
        <v>5</v>
      </c>
      <c r="I18" s="9">
        <f>+B18*H18/5</f>
        <v>42162</v>
      </c>
      <c r="J18" s="24">
        <f t="shared" ref="J18:J22" si="7">+I18/C18</f>
        <v>70.27</v>
      </c>
      <c r="K18" s="25">
        <f t="shared" ref="K18:K22" si="8">+J18/2+G18</f>
        <v>175.67499999999998</v>
      </c>
      <c r="N18" s="41" t="s">
        <v>154</v>
      </c>
    </row>
    <row r="19" spans="1:14" x14ac:dyDescent="0.35">
      <c r="A19" s="20" t="s">
        <v>146</v>
      </c>
      <c r="B19" s="7">
        <v>11361</v>
      </c>
      <c r="C19" s="21">
        <v>600</v>
      </c>
      <c r="D19" s="7">
        <f t="shared" si="4"/>
        <v>295386</v>
      </c>
      <c r="E19" s="7">
        <f t="shared" si="5"/>
        <v>18.934999999999999</v>
      </c>
      <c r="F19" s="22">
        <v>1.6</v>
      </c>
      <c r="G19" s="7">
        <f t="shared" si="6"/>
        <v>30.295999999999999</v>
      </c>
      <c r="H19" s="23">
        <v>7</v>
      </c>
      <c r="I19" s="9">
        <f t="shared" ref="I19:I22" si="9">+B19*H19/5</f>
        <v>15905.4</v>
      </c>
      <c r="J19" s="24">
        <f t="shared" si="7"/>
        <v>26.509</v>
      </c>
      <c r="K19" s="25">
        <f t="shared" si="8"/>
        <v>43.5505</v>
      </c>
    </row>
    <row r="20" spans="1:14" x14ac:dyDescent="0.35">
      <c r="A20" s="20" t="s">
        <v>147</v>
      </c>
      <c r="B20" s="7">
        <v>118084</v>
      </c>
      <c r="C20" s="21">
        <v>1440</v>
      </c>
      <c r="D20" s="7">
        <f t="shared" si="4"/>
        <v>3070184</v>
      </c>
      <c r="E20" s="7">
        <f t="shared" si="5"/>
        <v>82.00277777777778</v>
      </c>
      <c r="F20" s="22">
        <v>2</v>
      </c>
      <c r="G20" s="7">
        <f t="shared" si="6"/>
        <v>164.00555555555556</v>
      </c>
      <c r="H20" s="26">
        <v>3</v>
      </c>
      <c r="I20" s="9">
        <f t="shared" si="9"/>
        <v>70850.399999999994</v>
      </c>
      <c r="J20" s="24">
        <f t="shared" si="7"/>
        <v>49.201666666666661</v>
      </c>
      <c r="K20" s="25">
        <f t="shared" si="8"/>
        <v>188.60638888888889</v>
      </c>
    </row>
    <row r="21" spans="1:14" x14ac:dyDescent="0.35">
      <c r="A21" s="20" t="s">
        <v>148</v>
      </c>
      <c r="B21" s="7">
        <v>51041</v>
      </c>
      <c r="C21" s="21">
        <v>1440</v>
      </c>
      <c r="D21" s="7">
        <f t="shared" si="4"/>
        <v>1327066</v>
      </c>
      <c r="E21" s="7">
        <f t="shared" si="5"/>
        <v>35.445138888888891</v>
      </c>
      <c r="F21" s="22">
        <v>2</v>
      </c>
      <c r="G21" s="7">
        <f t="shared" si="6"/>
        <v>70.890277777777783</v>
      </c>
      <c r="H21" s="23">
        <v>7</v>
      </c>
      <c r="I21" s="9">
        <f t="shared" si="9"/>
        <v>71457.399999999994</v>
      </c>
      <c r="J21" s="24">
        <f t="shared" si="7"/>
        <v>49.623194444444444</v>
      </c>
      <c r="K21" s="25">
        <f t="shared" si="8"/>
        <v>95.701875000000001</v>
      </c>
    </row>
    <row r="22" spans="1:14" x14ac:dyDescent="0.35">
      <c r="A22" s="27" t="s">
        <v>149</v>
      </c>
      <c r="B22" s="7">
        <v>17742</v>
      </c>
      <c r="C22" s="9">
        <v>1440</v>
      </c>
      <c r="D22" s="7">
        <f t="shared" si="4"/>
        <v>461292</v>
      </c>
      <c r="E22" s="7">
        <f>+B22/C22</f>
        <v>12.320833333333333</v>
      </c>
      <c r="F22" s="26">
        <v>1.6</v>
      </c>
      <c r="G22" s="7">
        <f>+E22*F22</f>
        <v>19.713333333333335</v>
      </c>
      <c r="H22" s="26">
        <v>8</v>
      </c>
      <c r="I22" s="9">
        <f t="shared" si="9"/>
        <v>28387.200000000001</v>
      </c>
      <c r="J22" s="24">
        <f t="shared" si="7"/>
        <v>19.713333333333335</v>
      </c>
      <c r="K22" s="25">
        <f t="shared" si="8"/>
        <v>29.57</v>
      </c>
    </row>
    <row r="23" spans="1:14" x14ac:dyDescent="0.35">
      <c r="A23" s="3"/>
      <c r="B23" s="3"/>
      <c r="C23" s="3"/>
      <c r="D23" s="3"/>
      <c r="E23" s="3"/>
      <c r="F23" s="3"/>
      <c r="G23" s="3"/>
      <c r="H23" s="3" t="s">
        <v>150</v>
      </c>
      <c r="I23" s="3"/>
      <c r="J23" s="3"/>
      <c r="K23" s="12"/>
    </row>
    <row r="24" spans="1:14" x14ac:dyDescent="0.35">
      <c r="A24" s="3"/>
      <c r="B24" s="3"/>
      <c r="C24" s="3"/>
      <c r="D24" s="3" t="s">
        <v>139</v>
      </c>
      <c r="E24" s="3"/>
      <c r="F24" s="3"/>
      <c r="G24" s="13">
        <f>+SUM(G17:G22)</f>
        <v>650.0918333333334</v>
      </c>
      <c r="H24" s="3" t="s">
        <v>151</v>
      </c>
      <c r="I24" s="3"/>
      <c r="J24" s="28"/>
      <c r="K24" s="14">
        <f>+SUM(K17:K22)</f>
        <v>813.91209722222231</v>
      </c>
      <c r="L24" t="s">
        <v>141</v>
      </c>
    </row>
    <row r="25" spans="1:14" x14ac:dyDescent="0.35">
      <c r="A25" s="3"/>
      <c r="B25" s="3"/>
      <c r="C25" s="3"/>
      <c r="D25" s="3"/>
      <c r="E25" s="3"/>
      <c r="F25" s="3"/>
      <c r="G25" s="3" t="s">
        <v>141</v>
      </c>
      <c r="H25" s="3"/>
      <c r="I25" s="3"/>
      <c r="J25" s="3"/>
      <c r="K25" s="3"/>
    </row>
    <row r="26" spans="1:14" x14ac:dyDescent="0.3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4" x14ac:dyDescent="0.3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FINANCIERO</vt:lpstr>
      <vt:lpstr>DESICIONES DE VENTAS</vt:lpstr>
      <vt:lpstr>OPERACIONES Y SUPPLY CHAIN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Valderrama</dc:creator>
  <cp:lastModifiedBy>VALDERRAMA PUMALLIHUA DIEGO CARLOS</cp:lastModifiedBy>
  <dcterms:created xsi:type="dcterms:W3CDTF">2023-10-15T22:40:07Z</dcterms:created>
  <dcterms:modified xsi:type="dcterms:W3CDTF">2023-10-17T02:18:17Z</dcterms:modified>
</cp:coreProperties>
</file>