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ownloads\"/>
    </mc:Choice>
  </mc:AlternateContent>
  <xr:revisionPtr revIDLastSave="0" documentId="13_ncr:1_{7EDDE289-5F7B-4977-95FF-FFFF622F6AA7}" xr6:coauthVersionLast="47" xr6:coauthVersionMax="47" xr10:uidLastSave="{00000000-0000-0000-0000-000000000000}"/>
  <bookViews>
    <workbookView xWindow="-108" yWindow="-108" windowWidth="23256" windowHeight="12576" xr2:uid="{00E0D68A-C934-4C9F-936E-A553E1CEE19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8" i="1"/>
  <c r="I17" i="1"/>
  <c r="I6" i="1"/>
  <c r="J18" i="1"/>
  <c r="I19" i="1"/>
  <c r="I20" i="1"/>
  <c r="J20" i="1" s="1"/>
  <c r="I21" i="1"/>
  <c r="J21" i="1" s="1"/>
  <c r="I22" i="1"/>
  <c r="J22" i="1" s="1"/>
  <c r="G6" i="1"/>
  <c r="G7" i="1"/>
  <c r="G9" i="1"/>
  <c r="G10" i="1"/>
  <c r="G17" i="1"/>
  <c r="G18" i="1"/>
  <c r="G20" i="1"/>
  <c r="G22" i="1"/>
  <c r="E10" i="1"/>
  <c r="E9" i="1"/>
  <c r="E7" i="1"/>
  <c r="E6" i="1"/>
  <c r="D6" i="1"/>
  <c r="E22" i="1"/>
  <c r="D22" i="1"/>
  <c r="E21" i="1"/>
  <c r="G21" i="1" s="1"/>
  <c r="D21" i="1"/>
  <c r="E20" i="1"/>
  <c r="D20" i="1"/>
  <c r="J19" i="1"/>
  <c r="E19" i="1"/>
  <c r="G19" i="1" s="1"/>
  <c r="D19" i="1"/>
  <c r="E18" i="1"/>
  <c r="D18" i="1"/>
  <c r="E17" i="1"/>
  <c r="D17" i="1"/>
  <c r="I10" i="1"/>
  <c r="D10" i="1"/>
  <c r="L9" i="1"/>
  <c r="I9" i="1"/>
  <c r="D9" i="1"/>
  <c r="D8" i="1"/>
  <c r="I7" i="1"/>
  <c r="D7" i="1"/>
  <c r="K20" i="1" l="1"/>
  <c r="G24" i="1"/>
  <c r="J7" i="1"/>
  <c r="K17" i="1"/>
  <c r="K21" i="1"/>
  <c r="K18" i="1"/>
  <c r="J9" i="1"/>
  <c r="K22" i="1"/>
  <c r="K19" i="1"/>
  <c r="J6" i="1"/>
  <c r="G12" i="1"/>
  <c r="J10" i="1"/>
  <c r="K24" i="1" l="1"/>
  <c r="J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Andry</author>
    <author>tc={519668CA-C381-46CC-BCE2-7A2F359326F8}</author>
    <author>tc={3E8844FC-E0A8-48D6-832F-3BDBF483FEC5}</author>
    <author>tc={2C4F9566-A0CC-4EB8-BDB6-3D59D6DEBAE5}</author>
    <author>tc={81596719-842C-429E-AADD-E5920728ECEC}</author>
  </authors>
  <commentList>
    <comment ref="B5" authorId="0" shapeId="0" xr:uid="{5323FD56-755D-4144-8683-19708B1CA825}">
      <text>
        <r>
          <rPr>
            <sz val="11"/>
            <color theme="1"/>
            <rFont val="Calibri"/>
            <family val="2"/>
            <scheme val="minor"/>
          </rPr>
          <t xml:space="preserve">Andry:
supply chain/componente/demanda
</t>
        </r>
      </text>
    </comment>
    <comment ref="F5" authorId="1" shapeId="0" xr:uid="{519668CA-C381-46CC-BCE2-7A2F359326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 de supply chain</t>
      </text>
    </comment>
    <comment ref="H5" authorId="2" shapeId="0" xr:uid="{3E8844FC-E0A8-48D6-832F-3BDBF483FEC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dependen de supply chain</t>
      </text>
    </comment>
    <comment ref="B16" authorId="0" shapeId="0" xr:uid="{02FC84A5-12DD-45AF-A042-58F5678EF7C6}">
      <text>
        <r>
          <rPr>
            <sz val="11"/>
            <color theme="1"/>
            <rFont val="Calibri"/>
            <family val="2"/>
            <scheme val="minor"/>
          </rPr>
          <t xml:space="preserve">Andry:
supply chain/componente/demanda
</t>
        </r>
      </text>
    </comment>
    <comment ref="F16" authorId="3" shapeId="0" xr:uid="{2C4F9566-A0CC-4EB8-BDB6-3D59D6DEBA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dependen de supply chain</t>
      </text>
    </comment>
    <comment ref="H16" authorId="4" shapeId="0" xr:uid="{81596719-842C-429E-AADD-E5920728EC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dependen de supply chain</t>
      </text>
    </comment>
  </commentList>
</comments>
</file>

<file path=xl/sharedStrings.xml><?xml version="1.0" encoding="utf-8"?>
<sst xmlns="http://schemas.openxmlformats.org/spreadsheetml/2006/main" count="43" uniqueCount="30">
  <si>
    <t>CALCLULO DE POSICIONES DE ALMACENAMIENTO}</t>
  </si>
  <si>
    <t>COMPONENTES</t>
  </si>
  <si>
    <t>DEMANDA X SEMANA (UND/LT)</t>
  </si>
  <si>
    <t>CONTENIDO X PALLET</t>
  </si>
  <si>
    <t>DEMANDA X SEMESTRE</t>
  </si>
  <si>
    <t>PALLETS X SEMANA</t>
  </si>
  <si>
    <t>STOCK SEGURIDAD (SEM)</t>
  </si>
  <si>
    <t>POSICIONES X STOCK DE SEGURIADAD</t>
  </si>
  <si>
    <t>TAMAÑO DE LOTE/PEDIDO</t>
  </si>
  <si>
    <t>TAMAÑO DE LOTE/ PEDIDO (PALLETS)</t>
  </si>
  <si>
    <t>INVENTARIO PROMEDIO</t>
  </si>
  <si>
    <t>PACK DE 1 LITRO (UND)</t>
  </si>
  <si>
    <t>PET (UND)</t>
  </si>
  <si>
    <t>NARANJA (L)</t>
  </si>
  <si>
    <t>TANQUE</t>
  </si>
  <si>
    <t>MANGO (L)</t>
  </si>
  <si>
    <t>VITAMINA C (L)</t>
  </si>
  <si>
    <t>Posiciones de pallet x stock seg</t>
  </si>
  <si>
    <t>PALLETS</t>
  </si>
  <si>
    <t>pallets</t>
  </si>
  <si>
    <t>PRODUCTO TERMINADO</t>
  </si>
  <si>
    <t>INTERVALO DE PRODUCCIÓN (DÍAS)</t>
  </si>
  <si>
    <t>FRESSIE NARANJA 1 LITRO</t>
  </si>
  <si>
    <t>FRESSIE NARANJA/MNAGO 1 LITRO</t>
  </si>
  <si>
    <t>FRESSIE NARANJA/C-POWER 1 LITRO</t>
  </si>
  <si>
    <t>FRESSIE NARANJA PET</t>
  </si>
  <si>
    <t>FRESSIE NARANJA/MANGO PET</t>
  </si>
  <si>
    <t>FRESSIE NARANJA/C-POWER PET</t>
  </si>
  <si>
    <t>min 3 dias</t>
  </si>
  <si>
    <t>max 10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</si>
</sst>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167640</xdr:rowOff>
    </xdr:from>
    <xdr:to>
      <xdr:col>7</xdr:col>
      <xdr:colOff>793280</xdr:colOff>
      <xdr:row>52</xdr:row>
      <xdr:rowOff>122281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E58CBD-C8D9-1460-51A8-6E5B5E29D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02680"/>
          <a:ext cx="9228620" cy="41608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suario invitado" id="{024C7683-3E8F-4DA3-9B83-0C8684E8C1EB}" userId="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" dT="2023-09-06T02:50:39.28" personId="{024C7683-3E8F-4DA3-9B83-0C8684E8C1EB}" id="{519668CA-C381-46CC-BCE2-7A2F359326F8}">
    <text>datos depende de supply chain</text>
  </threadedComment>
  <threadedComment ref="H5" dT="2023-09-06T02:51:52.15" personId="{024C7683-3E8F-4DA3-9B83-0C8684E8C1EB}" id="{3E8844FC-E0A8-48D6-832F-3BDBF483FEC5}">
    <text>datos dependen de supply chain</text>
  </threadedComment>
  <threadedComment ref="F16" dT="2023-09-06T02:51:59.31" personId="{024C7683-3E8F-4DA3-9B83-0C8684E8C1EB}" id="{2C4F9566-A0CC-4EB8-BDB6-3D59D6DEBAE5}">
    <text>datos dependen de supply chain</text>
  </threadedComment>
  <threadedComment ref="H16" dT="2023-09-06T02:52:06.86" personId="{024C7683-3E8F-4DA3-9B83-0C8684E8C1EB}" id="{81596719-842C-429E-AADD-E5920728ECEC}">
    <text>datos dependen de supply chain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70192-7FCC-45EA-B29E-8DF6C0FCFCBA}">
  <dimension ref="A1:L25"/>
  <sheetViews>
    <sheetView tabSelected="1" topLeftCell="A10" workbookViewId="0">
      <selection activeCell="J9" sqref="J9"/>
    </sheetView>
  </sheetViews>
  <sheetFormatPr baseColWidth="10" defaultColWidth="11.44140625" defaultRowHeight="14.4" x14ac:dyDescent="0.3"/>
  <cols>
    <col min="1" max="1" width="35.6640625" style="2" customWidth="1"/>
    <col min="2" max="11" width="14.5546875" style="2" customWidth="1"/>
    <col min="12" max="13" width="14.5546875" customWidth="1"/>
  </cols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2" x14ac:dyDescent="0.3">
      <c r="A2" s="3"/>
      <c r="B2" s="3"/>
      <c r="C2" s="3"/>
      <c r="D2" s="3"/>
      <c r="E2" s="3"/>
      <c r="F2" s="3"/>
      <c r="G2" s="3"/>
      <c r="H2" s="3"/>
    </row>
    <row r="3" spans="1:12" x14ac:dyDescent="0.3">
      <c r="A3" s="3"/>
      <c r="B3" s="3"/>
      <c r="C3" s="3"/>
      <c r="D3" s="3"/>
      <c r="E3" s="3"/>
      <c r="F3" s="3"/>
      <c r="G3" s="3"/>
      <c r="H3" s="3"/>
    </row>
    <row r="4" spans="1:12" x14ac:dyDescent="0.3">
      <c r="A4" s="3"/>
      <c r="B4" s="3"/>
      <c r="C4" s="3"/>
      <c r="D4" s="3"/>
      <c r="E4" s="3"/>
      <c r="F4" s="3"/>
      <c r="G4" s="3"/>
      <c r="H4" s="3"/>
    </row>
    <row r="5" spans="1:12" ht="43.2" x14ac:dyDescent="0.3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2" x14ac:dyDescent="0.3">
      <c r="A6" s="5" t="s">
        <v>11</v>
      </c>
      <c r="B6" s="6">
        <v>128111</v>
      </c>
      <c r="C6" s="6">
        <v>17280</v>
      </c>
      <c r="D6" s="6">
        <f>+B6*26</f>
        <v>3330886</v>
      </c>
      <c r="E6" s="6">
        <f>+B6/C6</f>
        <v>7.4138310185185183</v>
      </c>
      <c r="F6" s="27">
        <v>2</v>
      </c>
      <c r="G6" s="6">
        <f>+E6*F6</f>
        <v>14.827662037037037</v>
      </c>
      <c r="H6" s="6">
        <v>577957</v>
      </c>
      <c r="I6" s="7">
        <f>+H6/C6</f>
        <v>33.446585648148151</v>
      </c>
      <c r="J6" s="8">
        <f>+(I6/2)+G6</f>
        <v>31.550954861111112</v>
      </c>
    </row>
    <row r="7" spans="1:12" x14ac:dyDescent="0.3">
      <c r="A7" s="5" t="s">
        <v>12</v>
      </c>
      <c r="B7" s="6">
        <v>197194</v>
      </c>
      <c r="C7" s="6">
        <v>1080</v>
      </c>
      <c r="D7" s="6">
        <f t="shared" ref="D7:D10" si="0">+B7*26</f>
        <v>5127044</v>
      </c>
      <c r="E7" s="6">
        <f>+B7/C7</f>
        <v>182.58703703703705</v>
      </c>
      <c r="F7" s="27">
        <v>2</v>
      </c>
      <c r="G7" s="6">
        <f t="shared" ref="G7:G10" si="1">+E7*F7</f>
        <v>365.1740740740741</v>
      </c>
      <c r="H7" s="6">
        <v>870716</v>
      </c>
      <c r="I7" s="7">
        <f t="shared" ref="I7:I10" si="2">+H7/C7</f>
        <v>806.21851851851852</v>
      </c>
      <c r="J7" s="8">
        <f>+(I7/2)+G7</f>
        <v>768.2833333333333</v>
      </c>
    </row>
    <row r="8" spans="1:12" x14ac:dyDescent="0.3">
      <c r="A8" s="5" t="s">
        <v>13</v>
      </c>
      <c r="B8" s="6">
        <v>34201</v>
      </c>
      <c r="C8" s="6">
        <v>30000</v>
      </c>
      <c r="D8" s="6">
        <f t="shared" si="0"/>
        <v>889226</v>
      </c>
      <c r="E8" s="6" t="s">
        <v>14</v>
      </c>
      <c r="F8" s="27">
        <v>2</v>
      </c>
      <c r="G8" s="6">
        <v>0</v>
      </c>
      <c r="H8" s="6">
        <v>159742</v>
      </c>
      <c r="I8" s="6" t="s">
        <v>14</v>
      </c>
      <c r="J8" s="8">
        <v>0</v>
      </c>
      <c r="L8">
        <v>26</v>
      </c>
    </row>
    <row r="9" spans="1:12" x14ac:dyDescent="0.3">
      <c r="A9" s="5" t="s">
        <v>15</v>
      </c>
      <c r="B9" s="6">
        <v>3067</v>
      </c>
      <c r="C9" s="6">
        <v>1000</v>
      </c>
      <c r="D9" s="6">
        <f t="shared" si="0"/>
        <v>79742</v>
      </c>
      <c r="E9" s="6">
        <f>+B9/C9</f>
        <v>3.0670000000000002</v>
      </c>
      <c r="F9" s="27">
        <v>2</v>
      </c>
      <c r="G9" s="6">
        <f t="shared" si="1"/>
        <v>6.1340000000000003</v>
      </c>
      <c r="H9" s="6">
        <v>30000</v>
      </c>
      <c r="I9" s="7">
        <f t="shared" si="2"/>
        <v>30</v>
      </c>
      <c r="J9" s="8">
        <f t="shared" ref="J9:J10" si="3">+(I9/2)+G9</f>
        <v>21.134</v>
      </c>
      <c r="L9">
        <f>+L8*0.9</f>
        <v>23.400000000000002</v>
      </c>
    </row>
    <row r="10" spans="1:12" x14ac:dyDescent="0.3">
      <c r="A10" s="5" t="s">
        <v>16</v>
      </c>
      <c r="B10" s="6">
        <v>186</v>
      </c>
      <c r="C10" s="6">
        <v>250</v>
      </c>
      <c r="D10" s="6">
        <f t="shared" si="0"/>
        <v>4836</v>
      </c>
      <c r="E10" s="9">
        <f>+B10/C10</f>
        <v>0.74399999999999999</v>
      </c>
      <c r="F10" s="27">
        <v>2</v>
      </c>
      <c r="G10" s="6">
        <f t="shared" si="1"/>
        <v>1.488</v>
      </c>
      <c r="H10" s="6">
        <v>1020</v>
      </c>
      <c r="I10" s="7">
        <f t="shared" si="2"/>
        <v>4.08</v>
      </c>
      <c r="J10" s="8">
        <f t="shared" si="3"/>
        <v>3.528</v>
      </c>
    </row>
    <row r="11" spans="1:12" x14ac:dyDescent="0.3">
      <c r="J11" s="10"/>
    </row>
    <row r="12" spans="1:12" x14ac:dyDescent="0.3">
      <c r="E12" s="2" t="s">
        <v>17</v>
      </c>
      <c r="G12" s="11">
        <f>+SUM(G6:G10)</f>
        <v>387.62373611111116</v>
      </c>
      <c r="J12" s="12">
        <f>+J6+J7+J9+J10</f>
        <v>824.49628819444445</v>
      </c>
      <c r="K12" s="2" t="s">
        <v>18</v>
      </c>
    </row>
    <row r="13" spans="1:12" x14ac:dyDescent="0.3">
      <c r="G13" s="2" t="s">
        <v>19</v>
      </c>
    </row>
    <row r="16" spans="1:12" ht="43.2" x14ac:dyDescent="0.3">
      <c r="A16" s="13" t="s">
        <v>20</v>
      </c>
      <c r="B16" s="14" t="s">
        <v>2</v>
      </c>
      <c r="C16" s="14" t="s">
        <v>3</v>
      </c>
      <c r="D16" s="14" t="s">
        <v>4</v>
      </c>
      <c r="E16" s="14" t="s">
        <v>5</v>
      </c>
      <c r="F16" s="14" t="s">
        <v>6</v>
      </c>
      <c r="G16" s="15" t="s">
        <v>7</v>
      </c>
      <c r="H16" s="16" t="s">
        <v>21</v>
      </c>
      <c r="I16" s="17" t="s">
        <v>8</v>
      </c>
      <c r="J16" s="14" t="s">
        <v>9</v>
      </c>
      <c r="K16" s="14" t="s">
        <v>10</v>
      </c>
    </row>
    <row r="17" spans="1:12" x14ac:dyDescent="0.3">
      <c r="A17" s="18" t="s">
        <v>22</v>
      </c>
      <c r="B17" s="6">
        <v>67394</v>
      </c>
      <c r="C17" s="19">
        <v>600</v>
      </c>
      <c r="D17" s="6">
        <f>26*B17</f>
        <v>1752244</v>
      </c>
      <c r="E17" s="6">
        <f>+B17/C17</f>
        <v>112.32333333333334</v>
      </c>
      <c r="F17" s="24">
        <v>3</v>
      </c>
      <c r="G17" s="6">
        <f>+E17*F17</f>
        <v>336.97</v>
      </c>
      <c r="H17" s="26">
        <v>5</v>
      </c>
      <c r="I17" s="7">
        <f>+B17*H17/5</f>
        <v>67394</v>
      </c>
      <c r="J17" s="20">
        <f>+I17/C17</f>
        <v>112.32333333333334</v>
      </c>
      <c r="K17" s="21">
        <f>+J17/2+G17</f>
        <v>393.13166666666672</v>
      </c>
    </row>
    <row r="18" spans="1:12" x14ac:dyDescent="0.3">
      <c r="A18" s="18" t="s">
        <v>23</v>
      </c>
      <c r="B18" s="6">
        <v>42162</v>
      </c>
      <c r="C18" s="19">
        <v>600</v>
      </c>
      <c r="D18" s="6">
        <f t="shared" ref="D18:D22" si="4">26*B18</f>
        <v>1096212</v>
      </c>
      <c r="E18" s="6">
        <f t="shared" ref="E18:E21" si="5">+B18/C18</f>
        <v>70.27</v>
      </c>
      <c r="F18" s="24">
        <v>3</v>
      </c>
      <c r="G18" s="6">
        <f t="shared" ref="G18:G21" si="6">+E18*F18</f>
        <v>210.81</v>
      </c>
      <c r="H18" s="25">
        <v>5</v>
      </c>
      <c r="I18" s="7">
        <f>+B18*H18/5</f>
        <v>42162</v>
      </c>
      <c r="J18" s="20">
        <f t="shared" ref="J18:J22" si="7">+I18/C18</f>
        <v>70.27</v>
      </c>
      <c r="K18" s="21">
        <f t="shared" ref="K18:K22" si="8">+J18/2+G18</f>
        <v>245.94499999999999</v>
      </c>
    </row>
    <row r="19" spans="1:12" x14ac:dyDescent="0.3">
      <c r="A19" s="18" t="s">
        <v>24</v>
      </c>
      <c r="B19" s="6">
        <v>11361</v>
      </c>
      <c r="C19" s="19">
        <v>600</v>
      </c>
      <c r="D19" s="6">
        <f t="shared" si="4"/>
        <v>295386</v>
      </c>
      <c r="E19" s="6">
        <f t="shared" si="5"/>
        <v>18.934999999999999</v>
      </c>
      <c r="F19" s="24">
        <v>3</v>
      </c>
      <c r="G19" s="6">
        <f t="shared" si="6"/>
        <v>56.804999999999993</v>
      </c>
      <c r="H19" s="26">
        <v>8</v>
      </c>
      <c r="I19" s="7">
        <f t="shared" ref="I18:I22" si="9">+B19*H19/5</f>
        <v>18177.599999999999</v>
      </c>
      <c r="J19" s="20">
        <f t="shared" si="7"/>
        <v>30.295999999999996</v>
      </c>
      <c r="K19" s="21">
        <f t="shared" si="8"/>
        <v>71.952999999999989</v>
      </c>
    </row>
    <row r="20" spans="1:12" x14ac:dyDescent="0.3">
      <c r="A20" s="18" t="s">
        <v>25</v>
      </c>
      <c r="B20" s="6">
        <v>118084</v>
      </c>
      <c r="C20" s="19">
        <v>1440</v>
      </c>
      <c r="D20" s="6">
        <f t="shared" si="4"/>
        <v>3070184</v>
      </c>
      <c r="E20" s="6">
        <f t="shared" si="5"/>
        <v>82.00277777777778</v>
      </c>
      <c r="F20" s="24">
        <v>3</v>
      </c>
      <c r="G20" s="6">
        <f t="shared" si="6"/>
        <v>246.00833333333333</v>
      </c>
      <c r="H20" s="25">
        <v>3</v>
      </c>
      <c r="I20" s="7">
        <f t="shared" si="9"/>
        <v>70850.399999999994</v>
      </c>
      <c r="J20" s="20">
        <f t="shared" si="7"/>
        <v>49.201666666666661</v>
      </c>
      <c r="K20" s="21">
        <f t="shared" si="8"/>
        <v>270.60916666666668</v>
      </c>
    </row>
    <row r="21" spans="1:12" x14ac:dyDescent="0.3">
      <c r="A21" s="18" t="s">
        <v>26</v>
      </c>
      <c r="B21" s="6">
        <v>51040</v>
      </c>
      <c r="C21" s="19">
        <v>1440</v>
      </c>
      <c r="D21" s="6">
        <f t="shared" si="4"/>
        <v>1327040</v>
      </c>
      <c r="E21" s="6">
        <f t="shared" si="5"/>
        <v>35.444444444444443</v>
      </c>
      <c r="F21" s="24">
        <v>3</v>
      </c>
      <c r="G21" s="6">
        <f t="shared" si="6"/>
        <v>106.33333333333333</v>
      </c>
      <c r="H21" s="26">
        <v>7</v>
      </c>
      <c r="I21" s="7">
        <f t="shared" si="9"/>
        <v>71456</v>
      </c>
      <c r="J21" s="20">
        <f t="shared" si="7"/>
        <v>49.62222222222222</v>
      </c>
      <c r="K21" s="21">
        <f t="shared" si="8"/>
        <v>131.14444444444445</v>
      </c>
    </row>
    <row r="22" spans="1:12" x14ac:dyDescent="0.3">
      <c r="A22" s="22" t="s">
        <v>27</v>
      </c>
      <c r="B22" s="6">
        <v>17741</v>
      </c>
      <c r="C22" s="7">
        <v>1440</v>
      </c>
      <c r="D22" s="6">
        <f t="shared" si="4"/>
        <v>461266</v>
      </c>
      <c r="E22" s="6">
        <f>+B22/C22</f>
        <v>12.32013888888889</v>
      </c>
      <c r="F22" s="25">
        <v>3</v>
      </c>
      <c r="G22" s="6">
        <f>+E22*F22</f>
        <v>36.960416666666667</v>
      </c>
      <c r="H22" s="25">
        <v>8</v>
      </c>
      <c r="I22" s="7">
        <f t="shared" si="9"/>
        <v>28385.599999999999</v>
      </c>
      <c r="J22" s="20">
        <f t="shared" si="7"/>
        <v>19.71222222222222</v>
      </c>
      <c r="K22" s="21">
        <f t="shared" si="8"/>
        <v>46.816527777777779</v>
      </c>
    </row>
    <row r="23" spans="1:12" x14ac:dyDescent="0.3">
      <c r="H23" s="2" t="s">
        <v>28</v>
      </c>
      <c r="K23" s="10"/>
    </row>
    <row r="24" spans="1:12" x14ac:dyDescent="0.3">
      <c r="D24" s="2" t="s">
        <v>17</v>
      </c>
      <c r="G24" s="11">
        <f>+SUM(G17:G22)</f>
        <v>993.88708333333329</v>
      </c>
      <c r="H24" s="2" t="s">
        <v>29</v>
      </c>
      <c r="J24" s="23"/>
      <c r="K24" s="12">
        <f>+SUM(K17:K22)</f>
        <v>1159.5998055555556</v>
      </c>
      <c r="L24" t="s">
        <v>19</v>
      </c>
    </row>
    <row r="25" spans="1:12" x14ac:dyDescent="0.3">
      <c r="G25" s="2" t="s">
        <v>19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Valderrama Pumallihua</dc:creator>
  <cp:lastModifiedBy>Diego Valderrama Pumallihua</cp:lastModifiedBy>
  <dcterms:created xsi:type="dcterms:W3CDTF">2023-10-12T23:34:46Z</dcterms:created>
  <dcterms:modified xsi:type="dcterms:W3CDTF">2023-10-13T14:03:11Z</dcterms:modified>
</cp:coreProperties>
</file>