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valderrama\Downloads\"/>
    </mc:Choice>
  </mc:AlternateContent>
  <xr:revisionPtr revIDLastSave="0" documentId="8_{D4735D3C-F484-4C79-9893-294CBFE76CE2}" xr6:coauthVersionLast="47" xr6:coauthVersionMax="47" xr10:uidLastSave="{00000000-0000-0000-0000-000000000000}"/>
  <bookViews>
    <workbookView xWindow="-108" yWindow="-108" windowWidth="23256" windowHeight="12576" xr2:uid="{D712B60F-454E-4460-B20C-F6317F48F21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H13" i="1"/>
  <c r="G13" i="1"/>
  <c r="I11" i="1"/>
  <c r="L4" i="1"/>
  <c r="O4" i="1" s="1"/>
  <c r="M24" i="1"/>
  <c r="K5" i="1"/>
  <c r="N5" i="1" s="1"/>
  <c r="J6" i="1"/>
  <c r="M6" i="1" s="1"/>
  <c r="K6" i="1"/>
  <c r="N6" i="1" s="1"/>
  <c r="L6" i="1"/>
  <c r="O6" i="1" s="1"/>
  <c r="J7" i="1"/>
  <c r="M7" i="1" s="1"/>
  <c r="K7" i="1"/>
  <c r="N7" i="1" s="1"/>
  <c r="L7" i="1"/>
  <c r="O7" i="1" s="1"/>
  <c r="J8" i="1"/>
  <c r="M8" i="1" s="1"/>
  <c r="K8" i="1"/>
  <c r="N8" i="1" s="1"/>
  <c r="L8" i="1"/>
  <c r="O8" i="1" s="1"/>
  <c r="M25" i="1"/>
  <c r="M26" i="1"/>
  <c r="M27" i="1"/>
  <c r="M28" i="1"/>
  <c r="M29" i="1"/>
  <c r="D13" i="1"/>
  <c r="D14" i="1"/>
  <c r="D15" i="1"/>
  <c r="D16" i="1"/>
  <c r="D17" i="1"/>
  <c r="D12" i="1"/>
  <c r="J4" i="1"/>
  <c r="M4" i="1" s="1"/>
  <c r="M9" i="1"/>
  <c r="J5" i="1"/>
  <c r="M5" i="1" s="1"/>
  <c r="L5" i="1"/>
  <c r="O5" i="1" s="1"/>
  <c r="J9" i="1"/>
  <c r="K9" i="1"/>
  <c r="N9" i="1" s="1"/>
  <c r="L9" i="1"/>
  <c r="O9" i="1" s="1"/>
  <c r="K4" i="1"/>
  <c r="N4" i="1" s="1"/>
  <c r="P8" i="1" l="1"/>
  <c r="M16" i="1"/>
  <c r="M17" i="1"/>
  <c r="M13" i="1"/>
  <c r="P5" i="1"/>
  <c r="P7" i="1"/>
  <c r="M15" i="1"/>
  <c r="M14" i="1"/>
  <c r="P6" i="1"/>
  <c r="O10" i="1"/>
  <c r="N10" i="1"/>
  <c r="P9" i="1"/>
  <c r="M10" i="1"/>
  <c r="M12" i="1"/>
  <c r="P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tc={DB919CDC-FBF2-472C-84BA-8ED3544D1C10}</author>
  </authors>
  <commentList>
    <comment ref="Q2" authorId="0" shapeId="0" xr:uid="{DB919CDC-FBF2-472C-84BA-8ED3544D1C1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5% Y 10%</t>
      </text>
    </comment>
  </commentList>
</comments>
</file>

<file path=xl/sharedStrings.xml><?xml version="1.0" encoding="utf-8"?>
<sst xmlns="http://schemas.openxmlformats.org/spreadsheetml/2006/main" count="28" uniqueCount="20">
  <si>
    <t>ANTES</t>
  </si>
  <si>
    <t>DESPUES</t>
  </si>
  <si>
    <t>Fressie Naranja PET</t>
  </si>
  <si>
    <t xml:space="preserve"> Food &amp; Groceries</t>
  </si>
  <si>
    <t> Food &amp; Groceries</t>
  </si>
  <si>
    <t>LAND Market</t>
  </si>
  <si>
    <t>Dominick's</t>
  </si>
  <si>
    <t> Dominick's</t>
  </si>
  <si>
    <t>Fressie Naranja/Mango PET</t>
  </si>
  <si>
    <t>Fressie Naranja/C-Power PET</t>
  </si>
  <si>
    <t>Fressie Naranja 1 litro</t>
  </si>
  <si>
    <t>Fressie Naranja/Mango 1 litro</t>
  </si>
  <si>
    <t>Fressie Naranja/C-Power 1 litro</t>
  </si>
  <si>
    <t>total</t>
  </si>
  <si>
    <t>TOTAL</t>
  </si>
  <si>
    <t xml:space="preserve">PREVISIONES </t>
  </si>
  <si>
    <t>Publicidad media</t>
  </si>
  <si>
    <t>Publicidad alta</t>
  </si>
  <si>
    <t>din prom</t>
  </si>
  <si>
    <t>con promo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</si>
</sst>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454749"/>
      <name val="Arial"/>
      <family val="2"/>
    </font>
    <font>
      <b/>
      <i/>
      <sz val="10"/>
      <color rgb="FF45474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1" fontId="0" fillId="0" borderId="0" xfId="0" applyNumberFormat="1"/>
    <xf numFmtId="10" fontId="0" fillId="0" borderId="0" xfId="0" applyNumberFormat="1"/>
    <xf numFmtId="9" fontId="0" fillId="0" borderId="0" xfId="0" applyNumberFormat="1"/>
    <xf numFmtId="0" fontId="2" fillId="0" borderId="0" xfId="0" applyFont="1"/>
    <xf numFmtId="3" fontId="0" fillId="0" borderId="0" xfId="0" applyNumberFormat="1"/>
    <xf numFmtId="3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2" borderId="5" xfId="0" applyFill="1" applyBorder="1"/>
    <xf numFmtId="0" fontId="3" fillId="2" borderId="4" xfId="0" applyFont="1" applyFill="1" applyBorder="1"/>
    <xf numFmtId="10" fontId="0" fillId="0" borderId="0" xfId="1" applyNumberFormat="1" applyFont="1"/>
    <xf numFmtId="10" fontId="0" fillId="0" borderId="1" xfId="0" applyNumberFormat="1" applyBorder="1"/>
    <xf numFmtId="0" fontId="3" fillId="2" borderId="5" xfId="0" applyFont="1" applyFill="1" applyBorder="1"/>
    <xf numFmtId="0" fontId="3" fillId="2" borderId="7" xfId="0" applyFont="1" applyFill="1" applyBorder="1"/>
    <xf numFmtId="0" fontId="0" fillId="0" borderId="6" xfId="0" applyBorder="1"/>
    <xf numFmtId="3" fontId="0" fillId="0" borderId="8" xfId="0" applyNumberFormat="1" applyBorder="1"/>
    <xf numFmtId="3" fontId="0" fillId="0" borderId="2" xfId="0" applyNumberFormat="1" applyBorder="1"/>
    <xf numFmtId="3" fontId="0" fillId="0" borderId="3" xfId="0" applyNumberFormat="1" applyBorder="1"/>
    <xf numFmtId="0" fontId="2" fillId="0" borderId="6" xfId="0" applyFont="1" applyBorder="1"/>
    <xf numFmtId="0" fontId="2" fillId="0" borderId="1" xfId="0" applyFont="1" applyBorder="1"/>
    <xf numFmtId="0" fontId="2" fillId="0" borderId="8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2" xfId="0" applyFon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8" xfId="0" applyBorder="1"/>
    <xf numFmtId="0" fontId="3" fillId="3" borderId="7" xfId="0" applyFont="1" applyFill="1" applyBorder="1"/>
    <xf numFmtId="3" fontId="0" fillId="3" borderId="0" xfId="0" applyNumberFormat="1" applyFill="1"/>
    <xf numFmtId="3" fontId="0" fillId="3" borderId="2" xfId="0" applyNumberFormat="1" applyFill="1" applyBorder="1"/>
    <xf numFmtId="9" fontId="0" fillId="4" borderId="7" xfId="0" applyNumberFormat="1" applyFill="1" applyBorder="1"/>
    <xf numFmtId="9" fontId="0" fillId="4" borderId="5" xfId="0" applyNumberFormat="1" applyFill="1" applyBorder="1"/>
    <xf numFmtId="3" fontId="0" fillId="0" borderId="7" xfId="0" applyNumberFormat="1" applyBorder="1"/>
    <xf numFmtId="3" fontId="0" fillId="0" borderId="4" xfId="0" applyNumberFormat="1" applyBorder="1"/>
    <xf numFmtId="3" fontId="0" fillId="0" borderId="5" xfId="0" applyNumberForma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43" fontId="0" fillId="0" borderId="0" xfId="2" applyFont="1"/>
    <xf numFmtId="166" fontId="0" fillId="0" borderId="0" xfId="2" applyNumberFormat="1" applyFont="1"/>
    <xf numFmtId="43" fontId="0" fillId="0" borderId="0" xfId="0" applyNumberFormat="1"/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ayuri Garcias Yauri" id="{037F852C-D7BB-41A4-8A2D-37DA72D2D4EF}" userId="2d0d67a981e40939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Q2" dT="2023-11-03T04:49:32.81" personId="{037F852C-D7BB-41A4-8A2D-37DA72D2D4EF}" id="{DB919CDC-FBF2-472C-84BA-8ED3544D1C10}">
    <text>CON 5% Y 10%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41209-0D0F-4B25-8F19-686A0EE86709}">
  <dimension ref="B1:R33"/>
  <sheetViews>
    <sheetView tabSelected="1" zoomScale="81" workbookViewId="0">
      <selection activeCell="I13" sqref="I13"/>
    </sheetView>
  </sheetViews>
  <sheetFormatPr baseColWidth="10" defaultRowHeight="14.4" x14ac:dyDescent="0.3"/>
  <cols>
    <col min="3" max="3" width="19.44140625" customWidth="1"/>
    <col min="4" max="4" width="16.6640625" bestFit="1" customWidth="1"/>
    <col min="5" max="5" width="12.5546875" bestFit="1" customWidth="1"/>
    <col min="6" max="6" width="10.5546875" bestFit="1" customWidth="1"/>
    <col min="7" max="7" width="17.6640625" bestFit="1" customWidth="1"/>
    <col min="8" max="8" width="12.5546875" bestFit="1" customWidth="1"/>
    <col min="9" max="9" width="12" bestFit="1" customWidth="1"/>
    <col min="10" max="10" width="17.6640625" bestFit="1" customWidth="1"/>
    <col min="11" max="11" width="13.44140625" bestFit="1" customWidth="1"/>
    <col min="12" max="12" width="12" bestFit="1" customWidth="1"/>
    <col min="13" max="13" width="17.6640625" bestFit="1" customWidth="1"/>
  </cols>
  <sheetData>
    <row r="1" spans="2:18" x14ac:dyDescent="0.3">
      <c r="G1" t="s">
        <v>16</v>
      </c>
      <c r="J1" t="s">
        <v>17</v>
      </c>
    </row>
    <row r="2" spans="2:18" x14ac:dyDescent="0.3">
      <c r="D2" s="37" t="s">
        <v>0</v>
      </c>
      <c r="E2" s="37"/>
      <c r="F2" s="38"/>
      <c r="G2" s="37" t="s">
        <v>0</v>
      </c>
      <c r="H2" s="37"/>
      <c r="I2" s="38"/>
      <c r="J2" s="39" t="s">
        <v>1</v>
      </c>
      <c r="K2" s="37"/>
      <c r="L2" s="38"/>
      <c r="M2" s="37" t="s">
        <v>13</v>
      </c>
      <c r="N2" s="37"/>
      <c r="O2" s="37"/>
      <c r="Q2" s="37" t="s">
        <v>15</v>
      </c>
      <c r="R2" s="37"/>
    </row>
    <row r="3" spans="2:18" x14ac:dyDescent="0.3">
      <c r="B3" s="10"/>
      <c r="C3" s="11"/>
      <c r="D3" s="10" t="s">
        <v>3</v>
      </c>
      <c r="E3" s="10" t="s">
        <v>5</v>
      </c>
      <c r="F3" s="11" t="s">
        <v>6</v>
      </c>
      <c r="G3" s="16" t="s">
        <v>4</v>
      </c>
      <c r="H3" s="10" t="s">
        <v>5</v>
      </c>
      <c r="I3" s="15" t="s">
        <v>7</v>
      </c>
      <c r="J3" s="16" t="s">
        <v>4</v>
      </c>
      <c r="K3" s="12" t="s">
        <v>5</v>
      </c>
      <c r="L3" s="15" t="s">
        <v>7</v>
      </c>
      <c r="M3" s="12" t="s">
        <v>4</v>
      </c>
      <c r="N3" s="12" t="s">
        <v>5</v>
      </c>
      <c r="O3" s="15" t="s">
        <v>7</v>
      </c>
      <c r="P3" s="29" t="s">
        <v>14</v>
      </c>
      <c r="Q3" s="32">
        <v>0.05</v>
      </c>
      <c r="R3" s="33">
        <v>0.1</v>
      </c>
    </row>
    <row r="4" spans="2:18" x14ac:dyDescent="0.3">
      <c r="B4" s="5" t="s">
        <v>10</v>
      </c>
      <c r="C4" s="1"/>
      <c r="D4" s="6">
        <v>42637</v>
      </c>
      <c r="E4" s="6">
        <v>24756</v>
      </c>
      <c r="F4" s="7"/>
      <c r="G4" s="3">
        <v>3.3000000000000002E-2</v>
      </c>
      <c r="H4" s="13">
        <v>2.9000000000000001E-2</v>
      </c>
      <c r="I4" s="3"/>
      <c r="J4" s="17">
        <f>D4*G4</f>
        <v>1407.021</v>
      </c>
      <c r="K4">
        <f t="shared" ref="K4:L4" si="0">E4*H4</f>
        <v>717.92400000000009</v>
      </c>
      <c r="L4" s="1">
        <f t="shared" si="0"/>
        <v>0</v>
      </c>
      <c r="M4" s="6">
        <f>D4+J4</f>
        <v>44044.021000000001</v>
      </c>
      <c r="N4" s="6">
        <f>E4+K4</f>
        <v>25473.923999999999</v>
      </c>
      <c r="O4" s="7">
        <f t="shared" ref="N4:O9" si="1">F4+L4</f>
        <v>0</v>
      </c>
      <c r="P4" s="30">
        <f>SUM(M4:O4)</f>
        <v>69517.945000000007</v>
      </c>
      <c r="Q4" s="21">
        <v>70.77</v>
      </c>
      <c r="R4" s="22">
        <v>74.14</v>
      </c>
    </row>
    <row r="5" spans="2:18" x14ac:dyDescent="0.3">
      <c r="B5" t="s">
        <v>11</v>
      </c>
      <c r="C5" s="1"/>
      <c r="D5" s="6">
        <v>26777</v>
      </c>
      <c r="E5" s="6">
        <v>15385</v>
      </c>
      <c r="F5" s="7"/>
      <c r="G5" s="3">
        <v>3.5000000000000003E-2</v>
      </c>
      <c r="H5" s="3">
        <v>3.3000000000000002E-2</v>
      </c>
      <c r="I5" s="14"/>
      <c r="J5" s="17">
        <f t="shared" ref="J5:J9" si="2">D5*G5</f>
        <v>937.19500000000005</v>
      </c>
      <c r="K5">
        <f>E5*H5</f>
        <v>507.70500000000004</v>
      </c>
      <c r="L5" s="1">
        <f t="shared" ref="L5:L9" si="3">F5*I5</f>
        <v>0</v>
      </c>
      <c r="M5" s="6">
        <f t="shared" ref="M5:M9" si="4">D5+J5</f>
        <v>27714.195</v>
      </c>
      <c r="N5" s="6">
        <f t="shared" si="1"/>
        <v>15892.705</v>
      </c>
      <c r="O5" s="7">
        <f t="shared" si="1"/>
        <v>0</v>
      </c>
      <c r="P5" s="30">
        <f t="shared" ref="P5:P9" si="5">SUM(M5:O5)</f>
        <v>43606.9</v>
      </c>
      <c r="Q5" s="21">
        <v>44.31</v>
      </c>
      <c r="R5" s="22">
        <v>46.42</v>
      </c>
    </row>
    <row r="6" spans="2:18" x14ac:dyDescent="0.3">
      <c r="B6" t="s">
        <v>12</v>
      </c>
      <c r="C6" s="1"/>
      <c r="D6" s="6">
        <v>7182</v>
      </c>
      <c r="E6" s="6">
        <v>4179</v>
      </c>
      <c r="F6" s="7"/>
      <c r="G6" s="3">
        <v>3.6999999999999998E-2</v>
      </c>
      <c r="H6" s="3">
        <v>3.5999999999999997E-2</v>
      </c>
      <c r="I6" s="14"/>
      <c r="J6" s="17">
        <f t="shared" si="2"/>
        <v>265.73399999999998</v>
      </c>
      <c r="K6">
        <f t="shared" ref="K5:K9" si="6">E6*H6</f>
        <v>150.44399999999999</v>
      </c>
      <c r="L6" s="1">
        <f t="shared" si="3"/>
        <v>0</v>
      </c>
      <c r="M6" s="6">
        <f t="shared" si="4"/>
        <v>7447.7340000000004</v>
      </c>
      <c r="N6" s="6">
        <f t="shared" si="1"/>
        <v>4329.4440000000004</v>
      </c>
      <c r="O6" s="7">
        <f t="shared" si="1"/>
        <v>0</v>
      </c>
      <c r="P6" s="30">
        <f t="shared" si="5"/>
        <v>11777.178</v>
      </c>
      <c r="Q6" s="21">
        <v>11.97</v>
      </c>
      <c r="R6" s="22">
        <v>12.54</v>
      </c>
    </row>
    <row r="7" spans="2:18" x14ac:dyDescent="0.3">
      <c r="B7" s="5" t="s">
        <v>2</v>
      </c>
      <c r="C7" s="1"/>
      <c r="D7" s="6">
        <v>35873</v>
      </c>
      <c r="E7" s="6">
        <v>11935</v>
      </c>
      <c r="F7" s="7">
        <v>70276</v>
      </c>
      <c r="G7" s="3">
        <v>3.3000000000000002E-2</v>
      </c>
      <c r="H7" s="3">
        <v>3.5000000000000003E-2</v>
      </c>
      <c r="I7" s="14">
        <v>1.7999999999999999E-2</v>
      </c>
      <c r="J7" s="17">
        <f t="shared" si="2"/>
        <v>1183.809</v>
      </c>
      <c r="K7">
        <f t="shared" si="6"/>
        <v>417.72500000000002</v>
      </c>
      <c r="L7" s="1">
        <f>F7*I7</f>
        <v>1264.9679999999998</v>
      </c>
      <c r="M7" s="6">
        <f t="shared" si="4"/>
        <v>37056.809000000001</v>
      </c>
      <c r="N7" s="6">
        <f t="shared" si="1"/>
        <v>12352.725</v>
      </c>
      <c r="O7" s="7">
        <f t="shared" si="1"/>
        <v>71540.967999999993</v>
      </c>
      <c r="P7" s="30">
        <f t="shared" si="5"/>
        <v>120950.50199999999</v>
      </c>
      <c r="Q7" s="17"/>
      <c r="R7" s="1"/>
    </row>
    <row r="8" spans="2:18" x14ac:dyDescent="0.3">
      <c r="B8" s="5" t="s">
        <v>8</v>
      </c>
      <c r="C8" s="1"/>
      <c r="D8" s="6">
        <v>15539</v>
      </c>
      <c r="E8" s="6">
        <v>5132</v>
      </c>
      <c r="F8" s="7">
        <v>30370</v>
      </c>
      <c r="G8" s="3">
        <v>3.5000000000000003E-2</v>
      </c>
      <c r="H8" s="3">
        <v>3.6999999999999998E-2</v>
      </c>
      <c r="I8" s="14">
        <v>1.7999999999999999E-2</v>
      </c>
      <c r="J8" s="17">
        <f t="shared" si="2"/>
        <v>543.86500000000001</v>
      </c>
      <c r="K8">
        <f t="shared" si="6"/>
        <v>189.88399999999999</v>
      </c>
      <c r="L8" s="1">
        <f t="shared" si="3"/>
        <v>546.66</v>
      </c>
      <c r="M8" s="6">
        <f t="shared" si="4"/>
        <v>16082.865</v>
      </c>
      <c r="N8" s="6">
        <f t="shared" si="1"/>
        <v>5321.884</v>
      </c>
      <c r="O8" s="7">
        <f t="shared" si="1"/>
        <v>30916.66</v>
      </c>
      <c r="P8" s="30">
        <f t="shared" si="5"/>
        <v>52321.409</v>
      </c>
      <c r="Q8" s="17"/>
      <c r="R8" s="1"/>
    </row>
    <row r="9" spans="2:18" x14ac:dyDescent="0.3">
      <c r="B9" s="25" t="s">
        <v>9</v>
      </c>
      <c r="C9" s="9"/>
      <c r="D9" s="19">
        <v>5412</v>
      </c>
      <c r="E9" s="19">
        <v>1817</v>
      </c>
      <c r="F9" s="20">
        <v>10512</v>
      </c>
      <c r="G9" s="26">
        <v>3.4000000000000002E-2</v>
      </c>
      <c r="H9" s="26">
        <v>7.2999999999999995E-2</v>
      </c>
      <c r="I9" s="27">
        <v>1.7000000000000001E-2</v>
      </c>
      <c r="J9" s="28">
        <f t="shared" si="2"/>
        <v>184.00800000000001</v>
      </c>
      <c r="K9" s="8">
        <f t="shared" si="6"/>
        <v>132.64099999999999</v>
      </c>
      <c r="L9" s="9">
        <f t="shared" si="3"/>
        <v>178.70400000000001</v>
      </c>
      <c r="M9" s="18">
        <f t="shared" si="4"/>
        <v>5596.0079999999998</v>
      </c>
      <c r="N9" s="19">
        <f t="shared" si="1"/>
        <v>1949.6410000000001</v>
      </c>
      <c r="O9" s="20">
        <f t="shared" si="1"/>
        <v>10690.704</v>
      </c>
      <c r="P9" s="31">
        <f t="shared" si="5"/>
        <v>18236.352999999999</v>
      </c>
      <c r="Q9" s="23">
        <v>18.585000000000001</v>
      </c>
      <c r="R9" s="24">
        <v>19.47</v>
      </c>
    </row>
    <row r="10" spans="2:18" x14ac:dyDescent="0.3">
      <c r="G10" s="3"/>
      <c r="H10" s="3"/>
      <c r="I10" s="3"/>
      <c r="M10" s="34">
        <f>SUM(M4:M9)</f>
        <v>137941.63199999998</v>
      </c>
      <c r="N10" s="35">
        <f t="shared" ref="N10:O10" si="7">SUM(N4:N9)</f>
        <v>65320.323000000004</v>
      </c>
      <c r="O10" s="36">
        <f t="shared" si="7"/>
        <v>113148.33199999999</v>
      </c>
    </row>
    <row r="11" spans="2:18" x14ac:dyDescent="0.3">
      <c r="H11" s="40">
        <v>412.3</v>
      </c>
      <c r="I11">
        <f>+H11*(1+3.3%)</f>
        <v>425.90589999999997</v>
      </c>
    </row>
    <row r="12" spans="2:18" x14ac:dyDescent="0.3">
      <c r="D12" s="6">
        <f>+D4+E4+F4</f>
        <v>67393</v>
      </c>
      <c r="H12" t="s">
        <v>18</v>
      </c>
      <c r="I12" s="4" t="s">
        <v>19</v>
      </c>
      <c r="M12" s="40">
        <f>+M4+N4+O4</f>
        <v>69517.945000000007</v>
      </c>
      <c r="N12" s="13"/>
      <c r="O12" s="13"/>
      <c r="P12" s="3"/>
    </row>
    <row r="13" spans="2:18" x14ac:dyDescent="0.3">
      <c r="D13" s="6">
        <f>+D5+E5+F5</f>
        <v>42162</v>
      </c>
      <c r="G13" s="6">
        <f>+D4</f>
        <v>42637</v>
      </c>
      <c r="H13" s="40">
        <f>+G13*(1-3.3%)</f>
        <v>41229.978999999999</v>
      </c>
      <c r="I13" s="40">
        <f>+H13*(1+6.6%)</f>
        <v>43951.157614000003</v>
      </c>
      <c r="K13" s="2"/>
      <c r="M13" s="40">
        <f t="shared" ref="M13:M17" si="8">+M5+N5+O5</f>
        <v>43606.9</v>
      </c>
      <c r="N13" s="13"/>
      <c r="O13" s="13"/>
      <c r="P13" s="3"/>
    </row>
    <row r="14" spans="2:18" x14ac:dyDescent="0.3">
      <c r="D14" s="6">
        <f>+D6+E6+F6</f>
        <v>11361</v>
      </c>
      <c r="H14" s="42"/>
      <c r="I14" s="3"/>
      <c r="M14" s="40">
        <f t="shared" si="8"/>
        <v>11777.178</v>
      </c>
      <c r="N14" s="13"/>
      <c r="O14" s="13"/>
      <c r="P14" s="3"/>
    </row>
    <row r="15" spans="2:18" x14ac:dyDescent="0.3">
      <c r="D15" s="6">
        <f>+D7+E7+F7</f>
        <v>118084</v>
      </c>
      <c r="M15" s="40">
        <f t="shared" si="8"/>
        <v>120950.50199999999</v>
      </c>
      <c r="N15" s="13"/>
      <c r="O15" s="13"/>
      <c r="P15" s="3"/>
    </row>
    <row r="16" spans="2:18" x14ac:dyDescent="0.3">
      <c r="D16" s="6">
        <f>+D8+E8+F8</f>
        <v>51041</v>
      </c>
      <c r="M16" s="40">
        <f t="shared" si="8"/>
        <v>52321.409</v>
      </c>
      <c r="N16" s="13"/>
      <c r="O16" s="13"/>
      <c r="P16" s="3"/>
    </row>
    <row r="17" spans="4:16" x14ac:dyDescent="0.3">
      <c r="D17" s="6">
        <f>+D9+E9+F9</f>
        <v>17741</v>
      </c>
      <c r="M17" s="40">
        <f t="shared" si="8"/>
        <v>18236.352999999999</v>
      </c>
      <c r="N17" s="13"/>
      <c r="O17" s="13"/>
      <c r="P17" s="3"/>
    </row>
    <row r="18" spans="4:16" x14ac:dyDescent="0.3">
      <c r="P18" s="3"/>
    </row>
    <row r="24" spans="4:16" x14ac:dyDescent="0.3">
      <c r="M24" s="41">
        <f>+D12*(1+5%)</f>
        <v>70762.650000000009</v>
      </c>
    </row>
    <row r="25" spans="4:16" x14ac:dyDescent="0.3">
      <c r="M25" s="41">
        <f>+D13*(1+5%)</f>
        <v>44270.1</v>
      </c>
    </row>
    <row r="26" spans="4:16" x14ac:dyDescent="0.3">
      <c r="M26" s="41">
        <f>+D14*(1+5%)</f>
        <v>11929.050000000001</v>
      </c>
    </row>
    <row r="27" spans="4:16" x14ac:dyDescent="0.3">
      <c r="M27" s="41">
        <f>+D15*(1+5%)</f>
        <v>123988.20000000001</v>
      </c>
    </row>
    <row r="28" spans="4:16" x14ac:dyDescent="0.3">
      <c r="G28" s="3">
        <v>3.3000000000000002E-2</v>
      </c>
      <c r="H28" s="13">
        <v>2.9000000000000001E-2</v>
      </c>
      <c r="I28" s="3"/>
      <c r="M28" s="41">
        <f>+D16*(1+5%)</f>
        <v>53593.05</v>
      </c>
    </row>
    <row r="29" spans="4:16" x14ac:dyDescent="0.3">
      <c r="G29" s="3">
        <v>3.5000000000000003E-2</v>
      </c>
      <c r="H29" s="3">
        <v>3.3000000000000002E-2</v>
      </c>
      <c r="I29" s="14"/>
      <c r="M29" s="41">
        <f>+D17*(1+5%)</f>
        <v>18628.05</v>
      </c>
    </row>
    <row r="30" spans="4:16" x14ac:dyDescent="0.3">
      <c r="G30" s="3">
        <v>3.6999999999999998E-2</v>
      </c>
      <c r="H30" s="3">
        <v>3.5999999999999997E-2</v>
      </c>
      <c r="I30" s="14"/>
    </row>
    <row r="31" spans="4:16" x14ac:dyDescent="0.3">
      <c r="G31" s="3">
        <v>3.3000000000000002E-2</v>
      </c>
      <c r="H31" s="3">
        <v>3.5000000000000003E-2</v>
      </c>
      <c r="I31" s="14">
        <v>1.7999999999999999E-2</v>
      </c>
    </row>
    <row r="32" spans="4:16" x14ac:dyDescent="0.3">
      <c r="G32" s="3">
        <v>3.5000000000000003E-2</v>
      </c>
      <c r="H32" s="3">
        <v>3.6999999999999998E-2</v>
      </c>
      <c r="I32" s="14">
        <v>1.7999999999999999E-2</v>
      </c>
    </row>
    <row r="33" spans="7:9" x14ac:dyDescent="0.3">
      <c r="G33" s="26">
        <v>3.4000000000000002E-2</v>
      </c>
      <c r="H33" s="26">
        <v>7.2999999999999995E-2</v>
      </c>
      <c r="I33" s="27">
        <v>1.7000000000000001E-2</v>
      </c>
    </row>
  </sheetData>
  <mergeCells count="5">
    <mergeCell ref="D2:F2"/>
    <mergeCell ref="J2:L2"/>
    <mergeCell ref="G2:I2"/>
    <mergeCell ref="M2:O2"/>
    <mergeCell ref="Q2:R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Sayuri Garcias Yauri</dc:creator>
  <cp:lastModifiedBy>Diego Valderrama Pumallihua</cp:lastModifiedBy>
  <dcterms:created xsi:type="dcterms:W3CDTF">2023-11-02T14:40:24Z</dcterms:created>
  <dcterms:modified xsi:type="dcterms:W3CDTF">2023-11-03T15:33:23Z</dcterms:modified>
</cp:coreProperties>
</file>